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- stavba" sheetId="2" r:id="rId2"/>
    <sheet name="VON - vedlejší náklady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- stavba'!$C$123:$K$321</definedName>
    <definedName name="_xlnm.Print_Area" localSheetId="1">'SO - stavba'!$C$4:$J$39,'SO - stavba'!$C$50:$J$76,'SO - stavba'!$C$82:$J$105,'SO - stavba'!$C$111:$J$321</definedName>
    <definedName name="_xlnm.Print_Titles" localSheetId="1">'SO - stavba'!$123:$123</definedName>
    <definedName name="_xlnm._FilterDatabase" localSheetId="2" hidden="1">'VON - vedlejší náklady'!$C$116:$K$160</definedName>
    <definedName name="_xlnm.Print_Area" localSheetId="2">'VON - vedlejší náklady'!$C$4:$J$39,'VON - vedlejší náklady'!$C$50:$J$76,'VON - vedlejší náklady'!$C$82:$J$98,'VON - vedlejší náklady'!$C$104:$J$160</definedName>
    <definedName name="_xlnm.Print_Titles" localSheetId="2">'VON - vedlejší náklady'!$116:$116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J113"/>
  <c r="F113"/>
  <c r="F111"/>
  <c r="E109"/>
  <c r="J92"/>
  <c r="J91"/>
  <c r="F91"/>
  <c r="F89"/>
  <c r="E87"/>
  <c r="J18"/>
  <c r="E18"/>
  <c r="F114"/>
  <c r="J17"/>
  <c r="J12"/>
  <c r="J111"/>
  <c r="E7"/>
  <c r="E107"/>
  <c i="2" r="J37"/>
  <c r="J36"/>
  <c i="1" r="AY95"/>
  <c i="2" r="J35"/>
  <c i="1" r="AX95"/>
  <c i="2" r="BI317"/>
  <c r="BH317"/>
  <c r="BG317"/>
  <c r="BF317"/>
  <c r="T317"/>
  <c r="R317"/>
  <c r="P317"/>
  <c r="BI315"/>
  <c r="BH315"/>
  <c r="BG315"/>
  <c r="BF315"/>
  <c r="T315"/>
  <c r="R315"/>
  <c r="P315"/>
  <c r="BI311"/>
  <c r="BH311"/>
  <c r="BG311"/>
  <c r="BF311"/>
  <c r="T311"/>
  <c r="T310"/>
  <c r="R311"/>
  <c r="R310"/>
  <c r="P311"/>
  <c r="P310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6"/>
  <c r="BH296"/>
  <c r="BG296"/>
  <c r="BF296"/>
  <c r="T296"/>
  <c r="T295"/>
  <c r="R296"/>
  <c r="R295"/>
  <c r="P296"/>
  <c r="P295"/>
  <c r="BI293"/>
  <c r="BH293"/>
  <c r="BG293"/>
  <c r="BF293"/>
  <c r="T293"/>
  <c r="R293"/>
  <c r="P293"/>
  <c r="BI290"/>
  <c r="BH290"/>
  <c r="BG290"/>
  <c r="BF290"/>
  <c r="T290"/>
  <c r="R290"/>
  <c r="P290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5"/>
  <c r="BH275"/>
  <c r="BG275"/>
  <c r="BF275"/>
  <c r="T275"/>
  <c r="T274"/>
  <c r="R275"/>
  <c r="R274"/>
  <c r="P275"/>
  <c r="P274"/>
  <c r="BI271"/>
  <c r="BH271"/>
  <c r="BG271"/>
  <c r="BF271"/>
  <c r="T271"/>
  <c r="R271"/>
  <c r="P271"/>
  <c r="BI268"/>
  <c r="BH268"/>
  <c r="BG268"/>
  <c r="BF268"/>
  <c r="T268"/>
  <c r="R268"/>
  <c r="P268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3"/>
  <c r="BH233"/>
  <c r="BG233"/>
  <c r="BF233"/>
  <c r="T233"/>
  <c r="R233"/>
  <c r="P233"/>
  <c r="BI231"/>
  <c r="BH231"/>
  <c r="BG231"/>
  <c r="BF231"/>
  <c r="T231"/>
  <c r="R231"/>
  <c r="P231"/>
  <c r="BI224"/>
  <c r="BH224"/>
  <c r="BG224"/>
  <c r="BF224"/>
  <c r="T224"/>
  <c r="R224"/>
  <c r="P224"/>
  <c r="BI210"/>
  <c r="BH210"/>
  <c r="BG210"/>
  <c r="BF210"/>
  <c r="T210"/>
  <c r="R210"/>
  <c r="P210"/>
  <c r="BI197"/>
  <c r="BH197"/>
  <c r="BG197"/>
  <c r="BF197"/>
  <c r="T197"/>
  <c r="R197"/>
  <c r="P197"/>
  <c r="BI186"/>
  <c r="BH186"/>
  <c r="BG186"/>
  <c r="BF186"/>
  <c r="T186"/>
  <c r="R186"/>
  <c r="P186"/>
  <c r="BI177"/>
  <c r="BH177"/>
  <c r="BG177"/>
  <c r="BF177"/>
  <c r="T177"/>
  <c r="R177"/>
  <c r="P177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1" r="L90"/>
  <c r="AM90"/>
  <c r="AM89"/>
  <c r="L89"/>
  <c r="AM87"/>
  <c r="L87"/>
  <c r="L85"/>
  <c r="L84"/>
  <c i="3" r="BK159"/>
  <c r="J157"/>
  <c r="BK155"/>
  <c r="J153"/>
  <c r="BK150"/>
  <c r="J148"/>
  <c r="J146"/>
  <c r="BK144"/>
  <c r="BK142"/>
  <c r="J140"/>
  <c r="BK137"/>
  <c r="J135"/>
  <c r="BK133"/>
  <c r="BK131"/>
  <c r="BK128"/>
  <c r="J126"/>
  <c r="BK123"/>
  <c r="J123"/>
  <c r="BK121"/>
  <c r="J121"/>
  <c r="BK119"/>
  <c r="J119"/>
  <c i="2" r="BK317"/>
  <c r="J315"/>
  <c r="BK311"/>
  <c r="BK306"/>
  <c r="BK304"/>
  <c r="BK302"/>
  <c r="BK300"/>
  <c r="BK296"/>
  <c r="J293"/>
  <c r="BK290"/>
  <c r="J285"/>
  <c r="BK283"/>
  <c r="J281"/>
  <c r="BK279"/>
  <c r="J275"/>
  <c r="BK271"/>
  <c r="BK268"/>
  <c r="BK253"/>
  <c r="J249"/>
  <c r="J246"/>
  <c r="J243"/>
  <c r="J240"/>
  <c r="BK233"/>
  <c r="BK231"/>
  <c r="BK224"/>
  <c r="J210"/>
  <c r="BK197"/>
  <c r="BK186"/>
  <c r="BK177"/>
  <c r="BK168"/>
  <c r="J163"/>
  <c r="BK158"/>
  <c r="J155"/>
  <c r="J152"/>
  <c r="J150"/>
  <c r="BK148"/>
  <c r="BK146"/>
  <c r="J144"/>
  <c r="J142"/>
  <c r="BK140"/>
  <c r="BK138"/>
  <c r="J136"/>
  <c r="J133"/>
  <c r="BK130"/>
  <c r="BK127"/>
  <c i="3" r="J159"/>
  <c r="BK157"/>
  <c r="J155"/>
  <c r="BK153"/>
  <c r="J150"/>
  <c r="BK148"/>
  <c r="BK146"/>
  <c r="J144"/>
  <c r="J142"/>
  <c r="BK140"/>
  <c r="J137"/>
  <c r="BK135"/>
  <c r="J133"/>
  <c r="J131"/>
  <c r="J128"/>
  <c r="BK126"/>
  <c i="2" r="J317"/>
  <c r="BK315"/>
  <c r="J311"/>
  <c r="J306"/>
  <c r="J304"/>
  <c r="J302"/>
  <c r="J300"/>
  <c r="J296"/>
  <c r="BK293"/>
  <c r="J290"/>
  <c r="BK285"/>
  <c r="J283"/>
  <c r="BK281"/>
  <c r="J279"/>
  <c r="BK275"/>
  <c r="J271"/>
  <c r="J268"/>
  <c r="J253"/>
  <c r="BK249"/>
  <c r="BK246"/>
  <c r="BK243"/>
  <c r="BK240"/>
  <c r="J233"/>
  <c r="J231"/>
  <c r="J224"/>
  <c r="BK210"/>
  <c r="J197"/>
  <c r="J186"/>
  <c r="J177"/>
  <c r="J168"/>
  <c r="BK163"/>
  <c r="J158"/>
  <c r="BK155"/>
  <c r="BK152"/>
  <c r="BK150"/>
  <c r="J148"/>
  <c r="J146"/>
  <c r="BK144"/>
  <c r="BK142"/>
  <c r="J140"/>
  <c r="J138"/>
  <c r="BK136"/>
  <c r="BK133"/>
  <c r="J130"/>
  <c r="J127"/>
  <c i="1" r="AS94"/>
  <c i="2" l="1" r="BK126"/>
  <c r="T126"/>
  <c r="P278"/>
  <c r="T278"/>
  <c r="BK299"/>
  <c r="J299"/>
  <c r="J102"/>
  <c r="R299"/>
  <c r="BK314"/>
  <c r="J314"/>
  <c r="J104"/>
  <c r="R314"/>
  <c i="3" r="P118"/>
  <c r="P117"/>
  <c i="1" r="AU96"/>
  <c i="3" r="R118"/>
  <c r="R117"/>
  <c i="2" r="P126"/>
  <c r="R126"/>
  <c r="R125"/>
  <c r="R124"/>
  <c r="BK278"/>
  <c r="J278"/>
  <c r="J100"/>
  <c r="R278"/>
  <c r="P299"/>
  <c r="T299"/>
  <c r="P314"/>
  <c r="T314"/>
  <c i="3" r="BK118"/>
  <c r="J118"/>
  <c r="J97"/>
  <c r="T118"/>
  <c r="T117"/>
  <c i="2" r="E85"/>
  <c r="F92"/>
  <c r="BE127"/>
  <c r="BE133"/>
  <c r="BE142"/>
  <c r="BE144"/>
  <c r="BE150"/>
  <c r="BE158"/>
  <c r="BE210"/>
  <c r="BE240"/>
  <c r="BE243"/>
  <c r="BE275"/>
  <c r="BE279"/>
  <c r="BE283"/>
  <c r="BE290"/>
  <c r="BE296"/>
  <c r="BE304"/>
  <c r="BE306"/>
  <c r="BE311"/>
  <c r="BE315"/>
  <c r="BK310"/>
  <c r="J310"/>
  <c r="J103"/>
  <c i="3" r="BE123"/>
  <c r="BE126"/>
  <c r="BE142"/>
  <c r="BE144"/>
  <c r="BE146"/>
  <c r="BE150"/>
  <c r="BE155"/>
  <c i="2" r="J89"/>
  <c r="BE130"/>
  <c r="BE136"/>
  <c r="BE138"/>
  <c r="BE140"/>
  <c r="BE146"/>
  <c r="BE148"/>
  <c r="BE152"/>
  <c r="BE155"/>
  <c r="BE163"/>
  <c r="BE168"/>
  <c r="BE177"/>
  <c r="BE186"/>
  <c r="BE197"/>
  <c r="BE224"/>
  <c r="BE231"/>
  <c r="BE233"/>
  <c r="BE246"/>
  <c r="BE249"/>
  <c r="BE253"/>
  <c r="BE268"/>
  <c r="BE271"/>
  <c r="BE281"/>
  <c r="BE285"/>
  <c r="BE293"/>
  <c r="BE300"/>
  <c r="BE302"/>
  <c r="BE317"/>
  <c r="BK274"/>
  <c r="J274"/>
  <c r="J99"/>
  <c r="BK295"/>
  <c r="J295"/>
  <c r="J101"/>
  <c i="3" r="E85"/>
  <c r="J89"/>
  <c r="F92"/>
  <c r="BE119"/>
  <c r="BE121"/>
  <c r="BE128"/>
  <c r="BE131"/>
  <c r="BE133"/>
  <c r="BE135"/>
  <c r="BE137"/>
  <c r="BE140"/>
  <c r="BE148"/>
  <c r="BE153"/>
  <c r="BE157"/>
  <c r="BE159"/>
  <c i="2" r="F34"/>
  <c i="1" r="BA95"/>
  <c i="2" r="F36"/>
  <c i="1" r="BC95"/>
  <c i="3" r="F34"/>
  <c i="1" r="BA96"/>
  <c i="3" r="J34"/>
  <c i="1" r="AW96"/>
  <c i="3" r="F36"/>
  <c i="1" r="BC96"/>
  <c i="2" r="J34"/>
  <c i="1" r="AW95"/>
  <c i="3" r="F37"/>
  <c i="1" r="BD96"/>
  <c i="2" r="F35"/>
  <c i="1" r="BB95"/>
  <c i="2" r="F37"/>
  <c i="1" r="BD95"/>
  <c i="3" r="F35"/>
  <c i="1" r="BB96"/>
  <c i="2" l="1" r="T125"/>
  <c r="T124"/>
  <c r="BK125"/>
  <c r="J125"/>
  <c r="J97"/>
  <c r="P125"/>
  <c r="P124"/>
  <c i="1" r="AU95"/>
  <c i="2" r="J126"/>
  <c r="J98"/>
  <c i="3" r="BK117"/>
  <c r="J117"/>
  <c r="J96"/>
  <c i="1" r="AU94"/>
  <c r="BD94"/>
  <c r="W33"/>
  <c i="2" r="F33"/>
  <c i="1" r="AZ95"/>
  <c r="BB94"/>
  <c r="AX94"/>
  <c i="3" r="F33"/>
  <c i="1" r="AZ96"/>
  <c i="3" r="J33"/>
  <c i="1" r="AV96"/>
  <c r="AT96"/>
  <c r="BA94"/>
  <c r="AW94"/>
  <c r="AK30"/>
  <c r="BC94"/>
  <c r="W32"/>
  <c i="2" r="J33"/>
  <c i="1" r="AV95"/>
  <c r="AT95"/>
  <c i="2" l="1" r="BK124"/>
  <c r="J124"/>
  <c i="1" r="AZ94"/>
  <c r="AV94"/>
  <c r="AK29"/>
  <c r="W31"/>
  <c i="2" r="J30"/>
  <c i="1" r="AG95"/>
  <c r="AN95"/>
  <c r="W30"/>
  <c i="3" r="J30"/>
  <c i="1" r="AG96"/>
  <c r="AN96"/>
  <c r="AY94"/>
  <c i="2" l="1" r="J96"/>
  <c r="J39"/>
  <c i="3" r="J39"/>
  <c i="1" r="W29"/>
  <c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<sst xmlns="http://schemas.openxmlformats.org/spreadsheetml/2006/main">
  <si>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</si>
  <si>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</si>
  <si>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</si>
  <si>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</si>
  <si>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</si>
  <si>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{d76a0ff3-7b7b-4fee-af3d-5ec54436e3d2}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</si>
  <si>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</si>
  <si>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</si>
  <si>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</si>
  <si>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</si>
  <si>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</si>
  <si>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</si>
  <si>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</si>
  <si>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</si>
  <si>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20250923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</si>
  <si>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</si>
  <si>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</si>
  <si>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Šišemka, Hradčany, oprava toku v  ř.km 2,300 - 4, 608</t>
  </si>
  <si>
    <t>KSO:</t>
  </si>
  <si>
    <t>CC-CZ:</t>
  </si>
  <si>
    <t>Místo:</t>
  </si>
  <si>
    <t>Šišma, Hradčany</t>
  </si>
  <si>
    <t>Datum:</t>
  </si>
  <si>
    <t>23. 9. 2025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</si>
  <si>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</si>
  <si>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</si>
  <si>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</si>
  <si>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</si>
  <si>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</si>
  <si>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</si>
  <si>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</si>
  <si>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</si>
  <si>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</si>
  <si>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87951142</t>
  </si>
  <si>
    <t>Ing. Tomáš Pecival, Ph.D.</t>
  </si>
  <si>
    <t>CZ8301111137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</si>
  <si>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</si>
  <si>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</si>
  <si>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</si>
  <si>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</si>
  <si>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</si>
  <si>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</si>
  <si>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</si>
  <si>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</si>
  <si>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</si>
  <si>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</si>
  <si>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</si>
  <si>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</si>
  <si>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</si>
  <si>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</si>
  <si>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</si>
  <si>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</si>
  <si>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</si>
  <si>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</si>
  <si>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</si>
  <si>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</si>
  <si>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</si>
  <si>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</si>
  <si>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</si>
  <si>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</si>
  <si>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</si>
  <si>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</si>
  <si>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</si>
  <si>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</si>
  <si>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</si>
  <si>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</si>
  <si>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</si>
  <si>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</si>
  <si>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</si>
  <si>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</si>
  <si>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</si>
  <si>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</si>
  <si>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</si>
  <si>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</si>
  <si>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</si>
  <si>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</si>
  <si>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</si>
  <si>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</si>
  <si>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</si>
  <si>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</si>
  <si>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</si>
  <si>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</si>
  <si>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</si>
  <si>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</si>
  <si>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</t>
  </si>
  <si>
    <t>stavba</t>
  </si>
  <si>
    <t>STA</t>
  </si>
  <si>
    <t>1</t>
  </si>
  <si>
    <t>{d29b8073-0afe-4d8b-bf95-090ecfa1a205}</t>
  </si>
  <si>
    <t>2</t>
  </si>
  <si>
    <t>VON</t>
  </si>
  <si>
    <t>vedlejší náklady</t>
  </si>
  <si>
    <t>{84f539f8-a302-4a7a-8537-c36a456f9334}</t>
  </si>
  <si>
    <t>KRYCÍ LIST SOUPISU PRACÍ</t>
  </si>
  <si>
    <t>Objekt:</t>
  </si>
  <si>
    <t>SO - stavba</t>
  </si>
  <si>
    <t>Šišma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</si>
  <si>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</si>
  <si>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</si>
  <si>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</si>
  <si>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</si>
  <si>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</si>
  <si>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</si>
  <si>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</si>
  <si>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</si>
  <si>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</si>
  <si>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</si>
  <si>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</si>
  <si>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</si>
  <si>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</si>
  <si>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</si>
  <si>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</si>
  <si>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</si>
  <si>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</si>
  <si>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</si>
  <si>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</si>
  <si>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</si>
  <si>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</si>
  <si>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</si>
  <si>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</si>
  <si>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</si>
  <si>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</si>
  <si>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</si>
  <si>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</si>
  <si>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</si>
  <si>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</si>
  <si>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</si>
  <si>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</si>
  <si>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111211241</t>
  </si>
  <si>
    <t>Snesení listnatého klestu D do 30 cm ve svahu přes 1:3</t>
  </si>
  <si>
    <t>kus</t>
  </si>
  <si>
    <t>4</t>
  </si>
  <si>
    <t>1347571634</t>
  </si>
  <si>
    <t>PP</t>
  </si>
  <si>
    <t>Snesení větví stromů na hromady nebo naložení na dopravní prostředek listnatých v rovině nebo ve svahu přes 1:3, průměru kmene do 30 cm</t>
  </si>
  <si>
    <t>P</t>
  </si>
  <si>
    <t>Poznámka k položce:_x000d_
včetně štěpkování s uložením na břehovou hranu</t>
  </si>
  <si>
    <t>111211242</t>
  </si>
  <si>
    <t>Snesení listnatého klestu D přes 30 cm ve svahu přes 1:3</t>
  </si>
  <si>
    <t>-1761801940</t>
  </si>
  <si>
    <t>Snesení větví stromů na hromady nebo naložení na dopravní prostředek listnatých v rovině nebo ve svahu přes 1:3, průměru kmene přes 30 cm</t>
  </si>
  <si>
    <t>3</t>
  </si>
  <si>
    <t>111251r</t>
  </si>
  <si>
    <t>Odstranění křovin a stromů průměru kmene do 100 mm i s kořeny sklonu terénu přes 1:5 z celkové plochy do 100 m2 strojně</t>
  </si>
  <si>
    <t>m2</t>
  </si>
  <si>
    <t>197594341</t>
  </si>
  <si>
    <t>Odstranění křovin a stromů s odstraněním kořenů strojně průměru kmene do 100 mm v rovině nebo ve svahu sklonu terénu přes 1:5, při celkové ploše do 100 m2</t>
  </si>
  <si>
    <t>112101101</t>
  </si>
  <si>
    <t>Odstranění stromů listnatých průměru kmene přes 100 do 300 mm</t>
  </si>
  <si>
    <t>1674400104</t>
  </si>
  <si>
    <t>Odstranění stromů s odřezáním kmene a s odvětvením listnatých, průměru kmene přes 100 do 300 mm</t>
  </si>
  <si>
    <t>5</t>
  </si>
  <si>
    <t>112101102</t>
  </si>
  <si>
    <t>Odstranění stromů listnatých průměru kmene přes 300 do 500 mm</t>
  </si>
  <si>
    <t>805546870</t>
  </si>
  <si>
    <t>Odstranění stromů s odřezáním kmene a s odvětvením listnatých, průměru kmene přes 300 do 500 mm</t>
  </si>
  <si>
    <t>6</t>
  </si>
  <si>
    <t>112101103</t>
  </si>
  <si>
    <t>Odstranění stromů listnatých průměru kmene přes 500 do 700 mm</t>
  </si>
  <si>
    <t>21487494</t>
  </si>
  <si>
    <t>Odstranění stromů s odřezáním kmene a s odvětvením listnatých, průměru kmene přes 500 do 700 mm</t>
  </si>
  <si>
    <t>7</t>
  </si>
  <si>
    <t>112101104</t>
  </si>
  <si>
    <t>Odstranění stromů listnatých průměru kmene přes 700 do 900 mm</t>
  </si>
  <si>
    <t>-837025993</t>
  </si>
  <si>
    <t>Odstranění stromů s odřezáním kmene a s odvětvením listnatých, průměru kmene přes 700 do 900 mm</t>
  </si>
  <si>
    <t>8</t>
  </si>
  <si>
    <t>112251101</t>
  </si>
  <si>
    <t>Odstranění pařezů průměru přes 100 do 300 mm</t>
  </si>
  <si>
    <t>-719622827</t>
  </si>
  <si>
    <t>Odstranění pařezů strojně s jejich vykopáním nebo vytrháním průměru přes 100 do 300 mm</t>
  </si>
  <si>
    <t>9</t>
  </si>
  <si>
    <t>112251102</t>
  </si>
  <si>
    <t>Odstranění pařezů průměru přes 300 do 500 mm</t>
  </si>
  <si>
    <t>922617511</t>
  </si>
  <si>
    <t>Odstranění pařezů strojně s jejich vykopáním nebo vytrháním průměru přes 300 do 500 mm</t>
  </si>
  <si>
    <t>10</t>
  </si>
  <si>
    <t>112251103</t>
  </si>
  <si>
    <t>Odstranění pařezů průměru přes 500 do 700 mm</t>
  </si>
  <si>
    <t>-1762613080</t>
  </si>
  <si>
    <t>Odstranění pařezů strojně s jejich vykopáním nebo vytrháním průměru přes 500 do 700 mm</t>
  </si>
  <si>
    <t>11</t>
  </si>
  <si>
    <t>112251104</t>
  </si>
  <si>
    <t>Odstranění pařezů průměru přes 700 do 900 mm</t>
  </si>
  <si>
    <t>-875238465</t>
  </si>
  <si>
    <t>Odstranění pařezů strojně s jejich vykopáním nebo vytrháním průměru přes 700 do 900 mm</t>
  </si>
  <si>
    <t>114203103</t>
  </si>
  <si>
    <t>Rozebrání dlažeb z lomového kamene nebo betonových tvárnic do cementové malty</t>
  </si>
  <si>
    <t>m3</t>
  </si>
  <si>
    <t>476412185</t>
  </si>
  <si>
    <t>Rozebrání dlažeb nebo záhozů s naložením na dopravní prostředek dlažeb z lomového kamene nebo betonových tvárnic do cementové malty se spárami zalitými cementovou maltou</t>
  </si>
  <si>
    <t>VV</t>
  </si>
  <si>
    <t>97,83*0,4</t>
  </si>
  <si>
    <t>13</t>
  </si>
  <si>
    <t>114203104</t>
  </si>
  <si>
    <t>Rozebrání záhozů a rovnanin na sucho</t>
  </si>
  <si>
    <t>-271578042</t>
  </si>
  <si>
    <t>Rozebrání dlažeb nebo záhozů s naložením na dopravní prostředek záhozů, rovnanin a soustřeďovacích staveb provedených na sucho</t>
  </si>
  <si>
    <t>30,84*0,4</t>
  </si>
  <si>
    <t>14</t>
  </si>
  <si>
    <t>114203201</t>
  </si>
  <si>
    <t>Očištění lomového kamene nebo betonových tvárnic od hlíny nebo písku</t>
  </si>
  <si>
    <t>-2006282276</t>
  </si>
  <si>
    <t>Očištění lomového kamene nebo betonových tvárnic získaných při rozebrání dlažeb, záhozů, rovnanin a soustřeďovacích staveb od hlíny nebo písku</t>
  </si>
  <si>
    <t>Součet</t>
  </si>
  <si>
    <t>15</t>
  </si>
  <si>
    <t>114253301</t>
  </si>
  <si>
    <t>Třídění lomového kamene nebo betonových tvárnic podle druhu, velikosti nebo tvaru - strojně</t>
  </si>
  <si>
    <t>65103668</t>
  </si>
  <si>
    <t>Třídění lomového kamene nebo betonových tvárnic strojně získaných při rozebrání dlažeb, záhozů, rovnanin a soustřeďovacích staveb podle druhu, velikosti nebo tvaru</t>
  </si>
  <si>
    <t>16</t>
  </si>
  <si>
    <t>124253101</t>
  </si>
  <si>
    <t>Vykopávky pro koryta vodotečí v hornině třídy těžitelnosti I skupiny 3 objem do 1000 m3 strojně</t>
  </si>
  <si>
    <t>1437844925</t>
  </si>
  <si>
    <t>Vykopávky pro koryta vodotečí strojně v hornině třídy těžitelnosti I skupiny 3 přes 100 do 1 000 m3</t>
  </si>
  <si>
    <t>sediment</t>
  </si>
  <si>
    <t>387,2</t>
  </si>
  <si>
    <t>odkopávky</t>
  </si>
  <si>
    <t>377</t>
  </si>
  <si>
    <t>skrývka</t>
  </si>
  <si>
    <t>82,31</t>
  </si>
  <si>
    <t>17</t>
  </si>
  <si>
    <t>124253119</t>
  </si>
  <si>
    <t>Příplatek k vykopávkám pro koryta vodotečí v hornině třídy těžitelnosti I skupiny 3 v tekoucí vodě při LTM</t>
  </si>
  <si>
    <t>384748802</t>
  </si>
  <si>
    <t>Vykopávky pro koryta vodotečí strojně Příplatek k cenám za vykopávky pro koryta vodotečí v tekoucí vodě při LTM v hornině třídy těžitelnosti I skupiny 3</t>
  </si>
  <si>
    <t>18</t>
  </si>
  <si>
    <t>162251102</t>
  </si>
  <si>
    <t>Vodorovné přemístění přes 20 do 50 m výkopku/sypaniny z horniny třídy těžitelnosti I skupiny 1 až 3</t>
  </si>
  <si>
    <t>936677508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</si>
  <si>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</si>
  <si>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vybouraný kámen</t>
  </si>
  <si>
    <t>51,468</t>
  </si>
  <si>
    <t>19</t>
  </si>
  <si>
    <t>162751117</t>
  </si>
  <si>
    <t>Vodorovné přemístění přes 9 000 do 10000 m výkopku/sypaniny z horniny třídy těžitelnosti I skupiny 1 až 3</t>
  </si>
  <si>
    <t>-862074652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</si>
  <si>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</si>
  <si>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51,468*0,5</t>
  </si>
  <si>
    <t>násep</t>
  </si>
  <si>
    <t>-322,6</t>
  </si>
  <si>
    <t>20</t>
  </si>
  <si>
    <t>162751119</t>
  </si>
  <si>
    <t>Příplatek k vodorovnému přemístění výkopku/sypaniny z horniny třídy těžitelnosti I skupiny 1 až 3 ZKD 1000 m přes 10000 m</t>
  </si>
  <si>
    <t>1176734211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</si>
  <si>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</si>
  <si>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575,378*15 "Přepočtené koeficientem množství</t>
  </si>
  <si>
    <t>167151111</t>
  </si>
  <si>
    <t>Nakládání výkopku z hornin třídy těžitelnosti I skupiny 1 až 3 přes 100 m3</t>
  </si>
  <si>
    <t>1387927301</t>
  </si>
  <si>
    <t>Nakládání, skládání a překládání neulehlého výkopku nebo sypaniny strojně nakládání, množství přes 100 m3, z hornin třídy těžitelnosti I, skupiny 1 až 3</t>
  </si>
  <si>
    <t>ohumusování</t>
  </si>
  <si>
    <t>794*2*0,5*0,1</t>
  </si>
  <si>
    <t>322,6</t>
  </si>
  <si>
    <t>22</t>
  </si>
  <si>
    <t>171151131</t>
  </si>
  <si>
    <t>Uložení sypaniny z hornin nesoudržných a soudržných střídavě do násypů zhutněných strojně</t>
  </si>
  <si>
    <t>563578548</t>
  </si>
  <si>
    <t>Uložení sypanin do násypů strojně s rozprostřením sypaniny ve vrstvách a s hrubým urovnáním zhutněných z hornin nesoudržných a soudržných střídavě ukládaných</t>
  </si>
  <si>
    <t>23</t>
  </si>
  <si>
    <t>171251201</t>
  </si>
  <si>
    <t>Uložení sypaniny na skládky nebo meziskládky</t>
  </si>
  <si>
    <t>-1392851906</t>
  </si>
  <si>
    <t>Uložení sypaniny na skládky nebo meziskládky bez hutnění s upravením uložené sypaniny do předepsaného tvaru</t>
  </si>
  <si>
    <t>24</t>
  </si>
  <si>
    <t>181451121</t>
  </si>
  <si>
    <t>Založení lučního trávníku výsevem pl do 1000 m2 v rovině a ve svahu do 1:5</t>
  </si>
  <si>
    <t>-1188076147</t>
  </si>
  <si>
    <t>Založení trávníku na půdě předem připravené plochy do 1000 m2 výsevem včetně utažení lučního v rovině nebo na svahu do 1:5</t>
  </si>
  <si>
    <t>794*2*0,5</t>
  </si>
  <si>
    <t>25</t>
  </si>
  <si>
    <t>M</t>
  </si>
  <si>
    <t>00572470</t>
  </si>
  <si>
    <t>osivo směs travní univerzál</t>
  </si>
  <si>
    <t>kg</t>
  </si>
  <si>
    <t>1878249747</t>
  </si>
  <si>
    <t>794*2*0,5*0,015</t>
  </si>
  <si>
    <t>26</t>
  </si>
  <si>
    <t>182151111</t>
  </si>
  <si>
    <t>Svahování v zářezech v hornině třídy těžitelnosti I skupiny 1 až 3 strojně</t>
  </si>
  <si>
    <t>1232897937</t>
  </si>
  <si>
    <t>Svahování trvalých svahů do projektovaných profilů strojně s potřebným přemístěním výkopku při svahování v zářezech v hornině třídy těžitelnosti I, skupiny 1 až 3</t>
  </si>
  <si>
    <t>558,25+498,95</t>
  </si>
  <si>
    <t>27</t>
  </si>
  <si>
    <t>182351123</t>
  </si>
  <si>
    <t>Rozprostření ornice pl přes 100 do 500 m2 ve svahu přes 1:5 tl vrstvy do 200 mm strojně</t>
  </si>
  <si>
    <t>-1188753370</t>
  </si>
  <si>
    <t>Rozprostření a urovnání ornice ve svahu sklonu přes 1:5 strojně při souvislé ploše přes 100 do 500 m2, tl. vrstvy do 200 mm</t>
  </si>
  <si>
    <t>Poznámka k položce:_x000d_
bude použita vhodná zemina z odkopávek</t>
  </si>
  <si>
    <t>28</t>
  </si>
  <si>
    <t>R</t>
  </si>
  <si>
    <t>Likvidace vytěženého materiálu včetně případného poplatku za uložení</t>
  </si>
  <si>
    <t>1161859978</t>
  </si>
  <si>
    <t>29</t>
  </si>
  <si>
    <t>R1</t>
  </si>
  <si>
    <t>Přístup do koryta vodního toku</t>
  </si>
  <si>
    <t>komplet</t>
  </si>
  <si>
    <t>851444578</t>
  </si>
  <si>
    <t>Poznámka k položce:_x000d_
pokosení a likvidace travin, úprava břehové hrany pro nakládání sedimentu a sjezd techniky do koryta toku, provizorní konstrukce, zřízení a likvidace včetně opotřebení materiálu (např. silniční panely, geotextilie ...)</t>
  </si>
  <si>
    <t>30</t>
  </si>
  <si>
    <t>R2</t>
  </si>
  <si>
    <t>Převedení vody za stavby</t>
  </si>
  <si>
    <t>-641333178</t>
  </si>
  <si>
    <t>Poznámka k položce:_x000d_
dle technologie zvolené zhotovitelem, včetně zřízení a demontáže, včetně čerpání po dobu stavby</t>
  </si>
  <si>
    <t>Svislé a kompletní konstrukce</t>
  </si>
  <si>
    <t>31</t>
  </si>
  <si>
    <t>321213234</t>
  </si>
  <si>
    <t>Zdivo nadzákladové z lomového kamene vodních staveb rubové se zatřením na maltu MC 25</t>
  </si>
  <si>
    <t>1694655812</t>
  </si>
  <si>
    <t>Zdivo nadzákladové z lomového kamene vodních staveb přehrad, jezů a plavebních komor, spodní stavby vodních elektráren, odběrných věží a výpustných zařízení, opěrných zdí, šachet, šachtic a ostatních konstrukcí rubové z lomového kamene lomařsky upraveného se zatřením spár, na maltu cementovou MC 25</t>
  </si>
  <si>
    <t>Poznámka k položce:_x000d_
oprava stupně na konci úpravy pod silničním mostem</t>
  </si>
  <si>
    <t>Vodorovné konstrukce</t>
  </si>
  <si>
    <t>32</t>
  </si>
  <si>
    <t>451317777</t>
  </si>
  <si>
    <t>Podklad nebo lože pod dlažbu vodorovný nebo do sklonu 1:5 z betonu prostého tl přes 50 do 100 mm</t>
  </si>
  <si>
    <t>752365236</t>
  </si>
  <si>
    <t>Podklad nebo lože pod dlažbu (přídlažbu) v ploše vodorovné nebo ve sklonu do 1:5, tloušťky od 50 do 100 mm z betonu prostého</t>
  </si>
  <si>
    <t>33</t>
  </si>
  <si>
    <t>462512270</t>
  </si>
  <si>
    <t>Zához z lomového kamene s proštěrkováním z terénu hmotnost do 200 kg</t>
  </si>
  <si>
    <t>829735713</t>
  </si>
  <si>
    <t>Zához z lomového kamene neupraveného záhozového s proštěrkováním z terénu, hmotnosti jednotlivých kamenů do 200 kg</t>
  </si>
  <si>
    <t>34</t>
  </si>
  <si>
    <t>462519002</t>
  </si>
  <si>
    <t>Příplatek za urovnání ploch záhozu z lomového kamene hmotnost do 200 kg</t>
  </si>
  <si>
    <t>-1683859529</t>
  </si>
  <si>
    <t>Zához z lomového kamene neupraveného záhozového Příplatek k cenám za urovnání viditelných ploch záhozu z kamene, hmotnosti jednotlivých kamenů do 200 kg</t>
  </si>
  <si>
    <t>35</t>
  </si>
  <si>
    <t>463212111</t>
  </si>
  <si>
    <t>Rovnanina z lomového kamene upraveného s vyklínováním spár úlomky kamene</t>
  </si>
  <si>
    <t>-1135866512</t>
  </si>
  <si>
    <t>Rovnanina z lomového kamene upraveného, tříděného jakékoliv tloušťky rovnaniny s vyklínováním spár a dutin úlomky kamene</t>
  </si>
  <si>
    <t>rovnanina celkem</t>
  </si>
  <si>
    <t>558,25*0,4+51,468*0,5</t>
  </si>
  <si>
    <t>36</t>
  </si>
  <si>
    <t>463212r</t>
  </si>
  <si>
    <t>Rovnanina z vybouraného lomového kamene upraveného s vyklínováním spár úlomky kamene</t>
  </si>
  <si>
    <t>-1840775004</t>
  </si>
  <si>
    <t>Rovnanina z vybouraného lomového kamene upraveného, tříděného jakékoliv tloušťky rovnaniny s vyklínováním spár a dutin úlomky kamene</t>
  </si>
  <si>
    <t>37</t>
  </si>
  <si>
    <t>465513228</t>
  </si>
  <si>
    <t>Dlažba z lomového kamene na cementovou maltu s vyspárováním tl 250 mm pro hydromeliorace</t>
  </si>
  <si>
    <t>468476700</t>
  </si>
  <si>
    <t>Dlažba z lomového kamene lomařsky upraveného vodorovná nebo ve sklonu na cementovou maltu ze 400 kg cementu na m3 malty, s vyspárováním cementovou maltou, tl. 250 mm</t>
  </si>
  <si>
    <t>Úpravy povrchů, podlahy a osazování výplní</t>
  </si>
  <si>
    <t>38</t>
  </si>
  <si>
    <t>636195311</t>
  </si>
  <si>
    <t>Oprava spár dlažby z lomového kamene hl do 70 mm maltou cementovou včetně vysekání</t>
  </si>
  <si>
    <t>1422069289</t>
  </si>
  <si>
    <t>Oprava spár dlažby z lomového kamene hloubky do 70 mm s vysekáním spár a očištěním dlažby, s naložením suti na dopravní prostředek nebo s odklizením na hromady do vzdálenosti 50 m s vyčištěním spár a vyplněním cementovou maltou</t>
  </si>
  <si>
    <t>Poznámka k položce:_x000d_
pro spárování bude použita průmyslově vyráběná spárovací hmota</t>
  </si>
  <si>
    <t>Ostatní konstrukce a práce-bourání</t>
  </si>
  <si>
    <t>39</t>
  </si>
  <si>
    <t>938901101</t>
  </si>
  <si>
    <t>Očištění dlažby z lomového kamene nebo z betonových desek od porostu</t>
  </si>
  <si>
    <t>-326720288</t>
  </si>
  <si>
    <t>Dokončovací práce na dosavadních konstrukcích očištění dlažby od travního a divokého porostu, s vytrháním kořenů ze spár, s naložením odstraněného porostu na dopravní prostředek nebo s odklizením na hromady do vzdálenosti 50 m z lomového kamene nebo betonových desek</t>
  </si>
  <si>
    <t>40</t>
  </si>
  <si>
    <t>966021112</t>
  </si>
  <si>
    <t>Bourání konstrukcí LTM zdiva kamenného na MC ručně</t>
  </si>
  <si>
    <t>-1389627712</t>
  </si>
  <si>
    <t>Bourání konstrukcí LTM ve vodních tocích s přemístěním suti na hromady na vzdálenost do 20 m nebo s naložením na dopravní prostředek ručně ze zdiva kamenného, pro jakýkoliv druh kamene na maltu cementovou</t>
  </si>
  <si>
    <t>41</t>
  </si>
  <si>
    <t>985131111</t>
  </si>
  <si>
    <t>Očištění ploch stěn, rubu kleneb a podlah tlakovou vodou</t>
  </si>
  <si>
    <t>699225555</t>
  </si>
  <si>
    <t>42</t>
  </si>
  <si>
    <t>985564125</t>
  </si>
  <si>
    <t>Kotvičky pro výztuž stříkaného betonu hl přes 200 do 400 mm z oceli D přes 16 do 20 mm do cementové malty</t>
  </si>
  <si>
    <t>1400125433</t>
  </si>
  <si>
    <t>Kotvičky pro výztuž stříkaného betonu z betonářské oceli do cementové malty, hloubky kotvení přes 200 do 400 mm, průměru přes 16 do 20 mm</t>
  </si>
  <si>
    <t>Poznámka k položce:_x000d_
kotvení dozdívaného stupně pod silničním mostem</t>
  </si>
  <si>
    <t>7,5*2</t>
  </si>
  <si>
    <t>997</t>
  </si>
  <si>
    <t>Přesun sutě</t>
  </si>
  <si>
    <t>43</t>
  </si>
  <si>
    <t>R3</t>
  </si>
  <si>
    <t xml:space="preserve">Uložení na recyklační skládce  stavebního odpadu </t>
  </si>
  <si>
    <t>t</t>
  </si>
  <si>
    <t>1981729623</t>
  </si>
  <si>
    <t>Uložení stavebního odpadu na recyklační skládce, včetně všech potřebných úkovů, např. naložení dopravy, uložení, rozhrnutí</t>
  </si>
  <si>
    <t>Poznámka k položce:_x000d_
nakládání s odpadem dle platné legislativy</t>
  </si>
  <si>
    <t>998</t>
  </si>
  <si>
    <t>Přesun hmot</t>
  </si>
  <si>
    <t>44</t>
  </si>
  <si>
    <t>998332011</t>
  </si>
  <si>
    <t>Přesun hmot pro úpravy vodních toků a kanály</t>
  </si>
  <si>
    <t>1854703311</t>
  </si>
  <si>
    <t>Přesun hmot pro úpravy vodních toků a kanály, hráze rybníků apod. dopravní vzdálenost do 500 m</t>
  </si>
  <si>
    <t>45</t>
  </si>
  <si>
    <t>998332r</t>
  </si>
  <si>
    <t>Zhoršený přesun sedimentu korytem vodního toku</t>
  </si>
  <si>
    <t>-1981487681</t>
  </si>
  <si>
    <t>387,2*1,8 "Přepočtené koeficientem množství</t>
  </si>
  <si>
    <t>VON - vedlejší náklady</t>
  </si>
  <si>
    <t>VRN - Vedlejší rozpočtové náklady</t>
  </si>
  <si>
    <t>VRN</t>
  </si>
  <si>
    <t>Vedlejší rozpočtové náklady</t>
  </si>
  <si>
    <t>R 19</t>
  </si>
  <si>
    <t>Geodetické zaměření skutečného stavu včetně zajištění zápisu do DTM u krajského úřadu</t>
  </si>
  <si>
    <t>soubor</t>
  </si>
  <si>
    <t>1024</t>
  </si>
  <si>
    <t>791381645</t>
  </si>
  <si>
    <t>Geodetické zaměření skutečného stavu 2x tištěné a 1x v digitální verzi, včetně zajištění zápisu do DTM u krajského úřadu</t>
  </si>
  <si>
    <t>Aktualizace Povodňového plánu</t>
  </si>
  <si>
    <t>1472838113</t>
  </si>
  <si>
    <t xml:space="preserve">Aktualizace  Povodňového plánu</t>
  </si>
  <si>
    <t>Provedení opatření vyplývajících z povodňového plánu</t>
  </si>
  <si>
    <t>-1863793811</t>
  </si>
  <si>
    <t>Poznámka k položce:_x000d_
vyznačení stupňů SPA</t>
  </si>
  <si>
    <t xml:space="preserve">Aktualizace Havarijního  plánu</t>
  </si>
  <si>
    <t>472046139</t>
  </si>
  <si>
    <t>Aktualizace Havarijního plánu</t>
  </si>
  <si>
    <t>R4</t>
  </si>
  <si>
    <t>Provedení opatření vyplývajících z havarijního plánu</t>
  </si>
  <si>
    <t>-1308976936</t>
  </si>
  <si>
    <t>Poznámka k položce:_x000d_
např. norné stěny, sorpční prostředky ...</t>
  </si>
  <si>
    <t>R5</t>
  </si>
  <si>
    <t>Aktualizace plánu BOZP</t>
  </si>
  <si>
    <t>-1417152980</t>
  </si>
  <si>
    <t>R6</t>
  </si>
  <si>
    <t>vytyčení inženýrských sítí a zařízení, včetně zajištění případné aktualizace vyjádření správců sítí</t>
  </si>
  <si>
    <t>1228450085</t>
  </si>
  <si>
    <t>R7</t>
  </si>
  <si>
    <t>vytýčení stavby a hranic pozemků odborně způsobilou osobou v oboru zeměměřičství</t>
  </si>
  <si>
    <t>-1320634256</t>
  </si>
  <si>
    <t>R8</t>
  </si>
  <si>
    <t>zajištění a zabezpečení staveniště, zřízení a likvidace zařízení staveniště, včetně případných přípojek, přístupů a skládek, deponií apod.</t>
  </si>
  <si>
    <t>-1894567069</t>
  </si>
  <si>
    <t>Poznámka k položce:_x000d_
včetně zabezpečení prostoru stavby, např. výstražné pásky, zábrany</t>
  </si>
  <si>
    <t>R9</t>
  </si>
  <si>
    <t>projednání a zajištění zvláštního užívání komunikací a veřejných ploch, včetně zajištění dopravního značení, a to v rozsahu nezbytném pro řádné a bezpečné provádění stavby</t>
  </si>
  <si>
    <t>-1308120837</t>
  </si>
  <si>
    <t>R10</t>
  </si>
  <si>
    <t>provedení pasportu komunikací před stavbou včetně fotodokumentace</t>
  </si>
  <si>
    <t>1838792421</t>
  </si>
  <si>
    <t>R11</t>
  </si>
  <si>
    <t>protokolární předání stavbou dotčených pozemků a komunikací, uvedených do původního stavu, zpět jejich vlastníkům</t>
  </si>
  <si>
    <t>-1848800375</t>
  </si>
  <si>
    <t>R12</t>
  </si>
  <si>
    <t xml:space="preserve">Zpracování a předání dokumentace skutečného provedení stavby </t>
  </si>
  <si>
    <t>556615292</t>
  </si>
  <si>
    <t>Zpracování a předání dokumentace skutečného provedení stavby (3 paré + 1 v elektronické formě) objednateli a zaměření skutečného provedení stavby - geodetická část dokumentace (3 paré + 1 v elektronické formě) v rozsahu odpovídajícím příslušným právním předpisůmodborně způsobilou osobou v oboru zeměměřičství. Pořízení fotodokumentace stavby.</t>
  </si>
  <si>
    <t>R 13</t>
  </si>
  <si>
    <t>čištění komunikací</t>
  </si>
  <si>
    <t>-1072750215</t>
  </si>
  <si>
    <t>čištění komunikací znečištěných stavbou</t>
  </si>
  <si>
    <t>R 14</t>
  </si>
  <si>
    <t>uvedení pozemků dotčených stavbou do původního stavu</t>
  </si>
  <si>
    <t>-1991928119</t>
  </si>
  <si>
    <t>Poznámka k položce:_x000d_
včetně úpravy koryta vodního toku dle požadavku CHKO</t>
  </si>
  <si>
    <t>R 15</t>
  </si>
  <si>
    <t>poplatek za zábor veřejného prostranství pro potřeby stavby</t>
  </si>
  <si>
    <t>-1229614808</t>
  </si>
  <si>
    <t>R 16</t>
  </si>
  <si>
    <t>slovení rybí obsádky</t>
  </si>
  <si>
    <t>574511895</t>
  </si>
  <si>
    <t>R 17</t>
  </si>
  <si>
    <t>účast biologického dozoru na stavbě</t>
  </si>
  <si>
    <t>-1043208740</t>
  </si>
  <si>
    <t>R 18</t>
  </si>
  <si>
    <t>aktualizace rozborů sedimentů</t>
  </si>
  <si>
    <t>703454177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</si>
</sst>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22" xfId="0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110</xdr:row>
      <xdr:rowOff>0</xdr:rowOff>
    </xdr:from>
    <xdr:to>
      <xdr:col>9</xdr:col>
      <xdr:colOff>1215390</xdr:colOff>
      <xdr:row>114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103</xdr:row>
      <xdr:rowOff>0</xdr:rowOff>
    </xdr:from>
    <xdr:to>
      <xdr:col>9</xdr:col>
      <xdr:colOff>1215390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33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35</v>
      </c>
      <c r="AO20" s="22"/>
      <c r="AP20" s="22"/>
      <c r="AQ20" s="22"/>
      <c r="AR20" s="20"/>
      <c r="BE20" s="31"/>
      <c r="BS20" s="17" t="s">
        <v>36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52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53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54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55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54</v>
      </c>
      <c r="AI60" s="42"/>
      <c r="AJ60" s="42"/>
      <c r="AK60" s="42"/>
      <c r="AL60" s="42"/>
      <c r="AM60" s="64" t="s">
        <v>55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56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57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54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55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54</v>
      </c>
      <c r="AI75" s="42"/>
      <c r="AJ75" s="42"/>
      <c r="AK75" s="42"/>
      <c r="AL75" s="42"/>
      <c r="AM75" s="64" t="s">
        <v>55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58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20250923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 xml:space="preserve">Šišemka, Hradčany, oprava toku v  ř.km 2,300 - 4, 608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Šišma, Hradčany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23. 9. 2025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Povodí Moravy, s.p.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Ing. Tomáš Pecival, Ph.D.</v>
      </c>
      <c r="AN89" s="71"/>
      <c r="AO89" s="71"/>
      <c r="AP89" s="71"/>
      <c r="AQ89" s="40"/>
      <c r="AR89" s="44"/>
      <c r="AS89" s="81" t="s">
        <v>59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>Ing. Tomáš Pecival, Ph.D.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60</v>
      </c>
      <c r="D92" s="94"/>
      <c r="E92" s="94"/>
      <c r="F92" s="94"/>
      <c r="G92" s="94"/>
      <c r="H92" s="95"/>
      <c r="I92" s="96" t="s">
        <v>61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62</v>
      </c>
      <c r="AH92" s="94"/>
      <c r="AI92" s="94"/>
      <c r="AJ92" s="94"/>
      <c r="AK92" s="94"/>
      <c r="AL92" s="94"/>
      <c r="AM92" s="94"/>
      <c r="AN92" s="96" t="s">
        <v>63</v>
      </c>
      <c r="AO92" s="94"/>
      <c r="AP92" s="98"/>
      <c r="AQ92" s="99" t="s">
        <v>64</v>
      </c>
      <c r="AR92" s="44"/>
      <c r="AS92" s="100" t="s">
        <v>65</v>
      </c>
      <c r="AT92" s="101" t="s">
        <v>66</v>
      </c>
      <c r="AU92" s="101" t="s">
        <v>67</v>
      </c>
      <c r="AV92" s="101" t="s">
        <v>68</v>
      </c>
      <c r="AW92" s="101" t="s">
        <v>69</v>
      </c>
      <c r="AX92" s="101" t="s">
        <v>70</v>
      </c>
      <c r="AY92" s="101" t="s">
        <v>71</v>
      </c>
      <c r="AZ92" s="101" t="s">
        <v>72</v>
      </c>
      <c r="BA92" s="101" t="s">
        <v>73</v>
      </c>
      <c r="BB92" s="101" t="s">
        <v>74</v>
      </c>
      <c r="BC92" s="101" t="s">
        <v>75</v>
      </c>
      <c r="BD92" s="102" t="s">
        <v>76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77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78</v>
      </c>
      <c r="BT94" s="117" t="s">
        <v>79</v>
      </c>
      <c r="BU94" s="118" t="s">
        <v>80</v>
      </c>
      <c r="BV94" s="117" t="s">
        <v>81</v>
      </c>
      <c r="BW94" s="117" t="s">
        <v>5</v>
      </c>
      <c r="BX94" s="117" t="s">
        <v>82</v>
      </c>
      <c r="CL94" s="117" t="s">
        <v>1</v>
      </c>
    </row>
    <row r="95" s="7" customFormat="1" ht="16.5" customHeight="1">
      <c r="A95" s="119" t="s">
        <v>83</v>
      </c>
      <c r="B95" s="120"/>
      <c r="C95" s="121"/>
      <c r="D95" s="122" t="s">
        <v>84</v>
      </c>
      <c r="E95" s="122"/>
      <c r="F95" s="122"/>
      <c r="G95" s="122"/>
      <c r="H95" s="122"/>
      <c r="I95" s="123"/>
      <c r="J95" s="122" t="s">
        <v>85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- stavba'!J30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86</v>
      </c>
      <c r="AR95" s="126"/>
      <c r="AS95" s="127">
        <v>0</v>
      </c>
      <c r="AT95" s="128">
        <f>ROUND(SUM(AV95:AW95),2)</f>
        <v>0</v>
      </c>
      <c r="AU95" s="129">
        <f>'SO - stavba'!P124</f>
        <v>0</v>
      </c>
      <c r="AV95" s="128">
        <f>'SO - stavba'!J33</f>
        <v>0</v>
      </c>
      <c r="AW95" s="128">
        <f>'SO - stavba'!J34</f>
        <v>0</v>
      </c>
      <c r="AX95" s="128">
        <f>'SO - stavba'!J35</f>
        <v>0</v>
      </c>
      <c r="AY95" s="128">
        <f>'SO - stavba'!J36</f>
        <v>0</v>
      </c>
      <c r="AZ95" s="128">
        <f>'SO - stavba'!F33</f>
        <v>0</v>
      </c>
      <c r="BA95" s="128">
        <f>'SO - stavba'!F34</f>
        <v>0</v>
      </c>
      <c r="BB95" s="128">
        <f>'SO - stavba'!F35</f>
        <v>0</v>
      </c>
      <c r="BC95" s="128">
        <f>'SO - stavba'!F36</f>
        <v>0</v>
      </c>
      <c r="BD95" s="130">
        <f>'SO - stavba'!F37</f>
        <v>0</v>
      </c>
      <c r="BE95" s="7"/>
      <c r="BT95" s="131" t="s">
        <v>87</v>
      </c>
      <c r="BV95" s="131" t="s">
        <v>81</v>
      </c>
      <c r="BW95" s="131" t="s">
        <v>88</v>
      </c>
      <c r="BX95" s="131" t="s">
        <v>5</v>
      </c>
      <c r="CL95" s="131" t="s">
        <v>1</v>
      </c>
      <c r="CM95" s="131" t="s">
        <v>89</v>
      </c>
    </row>
    <row r="96" s="7" customFormat="1" ht="16.5" customHeight="1">
      <c r="A96" s="119" t="s">
        <v>83</v>
      </c>
      <c r="B96" s="120"/>
      <c r="C96" s="121"/>
      <c r="D96" s="122" t="s">
        <v>90</v>
      </c>
      <c r="E96" s="122"/>
      <c r="F96" s="122"/>
      <c r="G96" s="122"/>
      <c r="H96" s="122"/>
      <c r="I96" s="123"/>
      <c r="J96" s="122" t="s">
        <v>91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'VON - vedlejší náklady'!J30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86</v>
      </c>
      <c r="AR96" s="126"/>
      <c r="AS96" s="132">
        <v>0</v>
      </c>
      <c r="AT96" s="133">
        <f>ROUND(SUM(AV96:AW96),2)</f>
        <v>0</v>
      </c>
      <c r="AU96" s="134">
        <f>'VON - vedlejší náklady'!P117</f>
        <v>0</v>
      </c>
      <c r="AV96" s="133">
        <f>'VON - vedlejší náklady'!J33</f>
        <v>0</v>
      </c>
      <c r="AW96" s="133">
        <f>'VON - vedlejší náklady'!J34</f>
        <v>0</v>
      </c>
      <c r="AX96" s="133">
        <f>'VON - vedlejší náklady'!J35</f>
        <v>0</v>
      </c>
      <c r="AY96" s="133">
        <f>'VON - vedlejší náklady'!J36</f>
        <v>0</v>
      </c>
      <c r="AZ96" s="133">
        <f>'VON - vedlejší náklady'!F33</f>
        <v>0</v>
      </c>
      <c r="BA96" s="133">
        <f>'VON - vedlejší náklady'!F34</f>
        <v>0</v>
      </c>
      <c r="BB96" s="133">
        <f>'VON - vedlejší náklady'!F35</f>
        <v>0</v>
      </c>
      <c r="BC96" s="133">
        <f>'VON - vedlejší náklady'!F36</f>
        <v>0</v>
      </c>
      <c r="BD96" s="135">
        <f>'VON - vedlejší náklady'!F37</f>
        <v>0</v>
      </c>
      <c r="BE96" s="7"/>
      <c r="BT96" s="131" t="s">
        <v>87</v>
      </c>
      <c r="BV96" s="131" t="s">
        <v>81</v>
      </c>
      <c r="BW96" s="131" t="s">
        <v>92</v>
      </c>
      <c r="BX96" s="131" t="s">
        <v>5</v>
      </c>
      <c r="CL96" s="131" t="s">
        <v>1</v>
      </c>
      <c r="CM96" s="131" t="s">
        <v>89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czE4w3OEU9IFDmZmWPyQNp7i7nrt49e3yVzuDQ7oKzFjI/5JqpTU/Inxrrn291uzDXnyQTHmJd3me9nj8zqC4g==" hashValue="l6PkYCV2ImbdcEIzcVuJ5y3riE3FQJ7C9mlz/4kbzwqYE1eb7IVN4oqn0tg1Lv24qQvWQMQnqK1YCjl/UvWJcw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- stavba'!C2" display="/"/>
    <hyperlink ref="A96" location="'VON - vedlejší náklad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 xml:space="preserve">Šišemka, Hradčany, oprava toku v  ř.km 2,300 - 4, 608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96</v>
      </c>
      <c r="G12" s="38"/>
      <c r="H12" s="38"/>
      <c r="I12" s="140" t="s">
        <v>22</v>
      </c>
      <c r="J12" s="144" t="str">
        <f>'Rekapitulace stavby'!AN8</f>
        <v>23. 9. 2025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28</v>
      </c>
      <c r="J24" s="143" t="s">
        <v>35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ROUND(J124,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ROUND((SUM(BE124:BE321)),  2)</f>
        <v>0</v>
      </c>
      <c r="G33" s="38"/>
      <c r="H33" s="38"/>
      <c r="I33" s="155">
        <v>0.20999999999999999</v>
      </c>
      <c r="J33" s="154">
        <f>ROUND(((SUM(BE124:BE321))*I33),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ROUND((SUM(BF124:BF321)),  2)</f>
        <v>0</v>
      </c>
      <c r="G34" s="38"/>
      <c r="H34" s="38"/>
      <c r="I34" s="155">
        <v>0.12</v>
      </c>
      <c r="J34" s="154">
        <f>ROUND(((SUM(BF124:BF321))*I34),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ROUND((SUM(BG124:BG321)),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ROUND((SUM(BH124:BH321)),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ROUND((SUM(BI124:BI321)),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 xml:space="preserve">Šišemka, Hradčany, oprava toku v  ř.km 2,300 - 4, 608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- stavba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Šišma</v>
      </c>
      <c r="G89" s="40"/>
      <c r="H89" s="40"/>
      <c r="I89" s="32" t="s">
        <v>22</v>
      </c>
      <c r="J89" s="79" t="str">
        <f>IF(J12="","",J12)</f>
        <v>23. 9. 2025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Ing. Tomáš Pecival, Ph.D.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Ing. Tomáš Pecival, Ph.D.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J124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102</v>
      </c>
      <c r="E97" s="182"/>
      <c r="F97" s="182"/>
      <c r="G97" s="182"/>
      <c r="H97" s="182"/>
      <c r="I97" s="182"/>
      <c r="J97" s="183">
        <f>J125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103</v>
      </c>
      <c r="E98" s="188"/>
      <c r="F98" s="188"/>
      <c r="G98" s="188"/>
      <c r="H98" s="188"/>
      <c r="I98" s="188"/>
      <c r="J98" s="189">
        <f>J126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104</v>
      </c>
      <c r="E99" s="188"/>
      <c r="F99" s="188"/>
      <c r="G99" s="188"/>
      <c r="H99" s="188"/>
      <c r="I99" s="188"/>
      <c r="J99" s="189">
        <f>J274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105</v>
      </c>
      <c r="E100" s="188"/>
      <c r="F100" s="188"/>
      <c r="G100" s="188"/>
      <c r="H100" s="188"/>
      <c r="I100" s="188"/>
      <c r="J100" s="189">
        <f>J278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106</v>
      </c>
      <c r="E101" s="188"/>
      <c r="F101" s="188"/>
      <c r="G101" s="188"/>
      <c r="H101" s="188"/>
      <c r="I101" s="188"/>
      <c r="J101" s="189">
        <f>J295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107</v>
      </c>
      <c r="E102" s="188"/>
      <c r="F102" s="188"/>
      <c r="G102" s="188"/>
      <c r="H102" s="188"/>
      <c r="I102" s="188"/>
      <c r="J102" s="189">
        <f>J299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108</v>
      </c>
      <c r="E103" s="188"/>
      <c r="F103" s="188"/>
      <c r="G103" s="188"/>
      <c r="H103" s="188"/>
      <c r="I103" s="188"/>
      <c r="J103" s="189">
        <f>J310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109</v>
      </c>
      <c r="E104" s="188"/>
      <c r="F104" s="188"/>
      <c r="G104" s="188"/>
      <c r="H104" s="188"/>
      <c r="I104" s="188"/>
      <c r="J104" s="189">
        <f>J314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10" s="2" customFormat="1" ht="6.96" customHeight="1">
      <c r="A110" s="38"/>
      <c r="B110" s="68"/>
      <c r="C110" s="69"/>
      <c r="D110" s="69"/>
      <c r="E110" s="69"/>
      <c r="F110" s="69"/>
      <c r="G110" s="69"/>
      <c r="H110" s="69"/>
      <c r="I110" s="69"/>
      <c r="J110" s="69"/>
      <c r="K110" s="69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24.96" customHeight="1">
      <c r="A111" s="38"/>
      <c r="B111" s="39"/>
      <c r="C111" s="23" t="s">
        <v>110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16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6.5" customHeight="1">
      <c r="A114" s="38"/>
      <c r="B114" s="39"/>
      <c r="C114" s="40"/>
      <c r="D114" s="40"/>
      <c r="E114" s="174" t="str">
        <f>E7</f>
        <v xml:space="preserve">Šišemka, Hradčany, oprava toku v  ř.km 2,300 - 4, 608</v>
      </c>
      <c r="F114" s="32"/>
      <c r="G114" s="32"/>
      <c r="H114" s="32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94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76" t="str">
        <f>E9</f>
        <v>SO - stavba</v>
      </c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20</v>
      </c>
      <c r="D118" s="40"/>
      <c r="E118" s="40"/>
      <c r="F118" s="27" t="str">
        <f>F12</f>
        <v>Šišma</v>
      </c>
      <c r="G118" s="40"/>
      <c r="H118" s="40"/>
      <c r="I118" s="32" t="s">
        <v>22</v>
      </c>
      <c r="J118" s="79" t="str">
        <f>IF(J12="","",J12)</f>
        <v>23. 9. 2025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24</v>
      </c>
      <c r="D120" s="40"/>
      <c r="E120" s="40"/>
      <c r="F120" s="27" t="str">
        <f>E15</f>
        <v>Povodí Moravy, s.p.</v>
      </c>
      <c r="G120" s="40"/>
      <c r="H120" s="40"/>
      <c r="I120" s="32" t="s">
        <v>32</v>
      </c>
      <c r="J120" s="36" t="str">
        <f>E21</f>
        <v>Ing. Tomáš Pecival, Ph.D.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30</v>
      </c>
      <c r="D121" s="40"/>
      <c r="E121" s="40"/>
      <c r="F121" s="27" t="str">
        <f>IF(E18="","",E18)</f>
        <v>Vyplň údaj</v>
      </c>
      <c r="G121" s="40"/>
      <c r="H121" s="40"/>
      <c r="I121" s="32" t="s">
        <v>37</v>
      </c>
      <c r="J121" s="36" t="str">
        <f>E24</f>
        <v>Ing. Tomáš Pecival, Ph.D.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0.32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11" customFormat="1" ht="29.28" customHeight="1">
      <c r="A123" s="191"/>
      <c r="B123" s="192"/>
      <c r="C123" s="193" t="s">
        <v>111</v>
      </c>
      <c r="D123" s="194" t="s">
        <v>64</v>
      </c>
      <c r="E123" s="194" t="s">
        <v>60</v>
      </c>
      <c r="F123" s="194" t="s">
        <v>61</v>
      </c>
      <c r="G123" s="194" t="s">
        <v>112</v>
      </c>
      <c r="H123" s="194" t="s">
        <v>113</v>
      </c>
      <c r="I123" s="194" t="s">
        <v>114</v>
      </c>
      <c r="J123" s="195" t="s">
        <v>99</v>
      </c>
      <c r="K123" s="196" t="s">
        <v>115</v>
      </c>
      <c r="L123" s="197"/>
      <c r="M123" s="100" t="s">
        <v>1</v>
      </c>
      <c r="N123" s="101" t="s">
        <v>43</v>
      </c>
      <c r="O123" s="101" t="s">
        <v>116</v>
      </c>
      <c r="P123" s="101" t="s">
        <v>117</v>
      </c>
      <c r="Q123" s="101" t="s">
        <v>118</v>
      </c>
      <c r="R123" s="101" t="s">
        <v>119</v>
      </c>
      <c r="S123" s="101" t="s">
        <v>120</v>
      </c>
      <c r="T123" s="102" t="s">
        <v>121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38"/>
      <c r="B124" s="39"/>
      <c r="C124" s="107" t="s">
        <v>122</v>
      </c>
      <c r="D124" s="40"/>
      <c r="E124" s="40"/>
      <c r="F124" s="40"/>
      <c r="G124" s="40"/>
      <c r="H124" s="40"/>
      <c r="I124" s="40"/>
      <c r="J124" s="198">
        <f>BK124</f>
        <v>0</v>
      </c>
      <c r="K124" s="40"/>
      <c r="L124" s="44"/>
      <c r="M124" s="103"/>
      <c r="N124" s="199"/>
      <c r="O124" s="104"/>
      <c r="P124" s="200">
        <f>P125</f>
        <v>0</v>
      </c>
      <c r="Q124" s="104"/>
      <c r="R124" s="200">
        <f>R125</f>
        <v>761.86044619999984</v>
      </c>
      <c r="S124" s="104"/>
      <c r="T124" s="201">
        <f>T125</f>
        <v>117.46629999999999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78</v>
      </c>
      <c r="AU124" s="17" t="s">
        <v>101</v>
      </c>
      <c r="BK124" s="202">
        <f>BK125</f>
        <v>0</v>
      </c>
    </row>
    <row r="125" s="12" customFormat="1" ht="25.92" customHeight="1">
      <c r="A125" s="12"/>
      <c r="B125" s="203"/>
      <c r="C125" s="204"/>
      <c r="D125" s="205" t="s">
        <v>78</v>
      </c>
      <c r="E125" s="206" t="s">
        <v>123</v>
      </c>
      <c r="F125" s="206" t="s">
        <v>124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P126+P274+P278+P295+P299+P310+P314</f>
        <v>0</v>
      </c>
      <c r="Q125" s="211"/>
      <c r="R125" s="212">
        <f>R126+R274+R278+R295+R299+R310+R314</f>
        <v>761.86044619999984</v>
      </c>
      <c r="S125" s="211"/>
      <c r="T125" s="213">
        <f>T126+T274+T278+T295+T299+T310+T314</f>
        <v>117.46629999999999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87</v>
      </c>
      <c r="AT125" s="215" t="s">
        <v>78</v>
      </c>
      <c r="AU125" s="215" t="s">
        <v>79</v>
      </c>
      <c r="AY125" s="214" t="s">
        <v>125</v>
      </c>
      <c r="BK125" s="216">
        <f>BK126+BK274+BK278+BK295+BK299+BK310+BK314</f>
        <v>0</v>
      </c>
    </row>
    <row r="126" s="12" customFormat="1" ht="22.8" customHeight="1">
      <c r="A126" s="12"/>
      <c r="B126" s="203"/>
      <c r="C126" s="204"/>
      <c r="D126" s="205" t="s">
        <v>78</v>
      </c>
      <c r="E126" s="217" t="s">
        <v>87</v>
      </c>
      <c r="F126" s="217" t="s">
        <v>126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SUM(P127:P273)</f>
        <v>0</v>
      </c>
      <c r="Q126" s="211"/>
      <c r="R126" s="212">
        <f>SUM(R127:R273)</f>
        <v>20.599140000000002</v>
      </c>
      <c r="S126" s="211"/>
      <c r="T126" s="213">
        <f>SUM(T127:T273)</f>
        <v>95.938799999999986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87</v>
      </c>
      <c r="AT126" s="215" t="s">
        <v>78</v>
      </c>
      <c r="AU126" s="215" t="s">
        <v>87</v>
      </c>
      <c r="AY126" s="214" t="s">
        <v>125</v>
      </c>
      <c r="BK126" s="216">
        <f>SUM(BK127:BK273)</f>
        <v>0</v>
      </c>
    </row>
    <row r="127" s="2" customFormat="1" ht="16.5" customHeight="1">
      <c r="A127" s="38"/>
      <c r="B127" s="39"/>
      <c r="C127" s="219" t="s">
        <v>87</v>
      </c>
      <c r="D127" s="219" t="s">
        <v>127</v>
      </c>
      <c r="E127" s="220" t="s">
        <v>128</v>
      </c>
      <c r="F127" s="221" t="s">
        <v>129</v>
      </c>
      <c r="G127" s="222" t="s">
        <v>130</v>
      </c>
      <c r="H127" s="223">
        <v>51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44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131</v>
      </c>
      <c r="AT127" s="231" t="s">
        <v>127</v>
      </c>
      <c r="AU127" s="231" t="s">
        <v>89</v>
      </c>
      <c r="AY127" s="17" t="s">
        <v>125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87</v>
      </c>
      <c r="BK127" s="232">
        <f>ROUND(I127*H127,2)</f>
        <v>0</v>
      </c>
      <c r="BL127" s="17" t="s">
        <v>131</v>
      </c>
      <c r="BM127" s="231" t="s">
        <v>132</v>
      </c>
    </row>
    <row r="128" s="2" customFormat="1">
      <c r="A128" s="38"/>
      <c r="B128" s="39"/>
      <c r="C128" s="40"/>
      <c r="D128" s="233" t="s">
        <v>133</v>
      </c>
      <c r="E128" s="40"/>
      <c r="F128" s="234" t="s">
        <v>134</v>
      </c>
      <c r="G128" s="40"/>
      <c r="H128" s="40"/>
      <c r="I128" s="235"/>
      <c r="J128" s="40"/>
      <c r="K128" s="40"/>
      <c r="L128" s="44"/>
      <c r="M128" s="236"/>
      <c r="N128" s="237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133</v>
      </c>
      <c r="AU128" s="17" t="s">
        <v>89</v>
      </c>
    </row>
    <row r="129" s="2" customFormat="1">
      <c r="A129" s="38"/>
      <c r="B129" s="39"/>
      <c r="C129" s="40"/>
      <c r="D129" s="233" t="s">
        <v>135</v>
      </c>
      <c r="E129" s="40"/>
      <c r="F129" s="238" t="s">
        <v>136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135</v>
      </c>
      <c r="AU129" s="17" t="s">
        <v>89</v>
      </c>
    </row>
    <row r="130" s="2" customFormat="1" ht="16.5" customHeight="1">
      <c r="A130" s="38"/>
      <c r="B130" s="39"/>
      <c r="C130" s="219" t="s">
        <v>89</v>
      </c>
      <c r="D130" s="219" t="s">
        <v>127</v>
      </c>
      <c r="E130" s="220" t="s">
        <v>137</v>
      </c>
      <c r="F130" s="221" t="s">
        <v>138</v>
      </c>
      <c r="G130" s="222" t="s">
        <v>130</v>
      </c>
      <c r="H130" s="223">
        <v>27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44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</v>
      </c>
      <c r="T130" s="230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131</v>
      </c>
      <c r="AT130" s="231" t="s">
        <v>127</v>
      </c>
      <c r="AU130" s="231" t="s">
        <v>89</v>
      </c>
      <c r="AY130" s="17" t="s">
        <v>125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87</v>
      </c>
      <c r="BK130" s="232">
        <f>ROUND(I130*H130,2)</f>
        <v>0</v>
      </c>
      <c r="BL130" s="17" t="s">
        <v>131</v>
      </c>
      <c r="BM130" s="231" t="s">
        <v>139</v>
      </c>
    </row>
    <row r="131" s="2" customFormat="1">
      <c r="A131" s="38"/>
      <c r="B131" s="39"/>
      <c r="C131" s="40"/>
      <c r="D131" s="233" t="s">
        <v>133</v>
      </c>
      <c r="E131" s="40"/>
      <c r="F131" s="234" t="s">
        <v>140</v>
      </c>
      <c r="G131" s="40"/>
      <c r="H131" s="40"/>
      <c r="I131" s="235"/>
      <c r="J131" s="40"/>
      <c r="K131" s="40"/>
      <c r="L131" s="44"/>
      <c r="M131" s="236"/>
      <c r="N131" s="237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133</v>
      </c>
      <c r="AU131" s="17" t="s">
        <v>89</v>
      </c>
    </row>
    <row r="132" s="2" customFormat="1">
      <c r="A132" s="38"/>
      <c r="B132" s="39"/>
      <c r="C132" s="40"/>
      <c r="D132" s="233" t="s">
        <v>135</v>
      </c>
      <c r="E132" s="40"/>
      <c r="F132" s="238" t="s">
        <v>136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135</v>
      </c>
      <c r="AU132" s="17" t="s">
        <v>89</v>
      </c>
    </row>
    <row r="133" s="2" customFormat="1" ht="24.15" customHeight="1">
      <c r="A133" s="38"/>
      <c r="B133" s="39"/>
      <c r="C133" s="219" t="s">
        <v>141</v>
      </c>
      <c r="D133" s="219" t="s">
        <v>127</v>
      </c>
      <c r="E133" s="220" t="s">
        <v>142</v>
      </c>
      <c r="F133" s="221" t="s">
        <v>143</v>
      </c>
      <c r="G133" s="222" t="s">
        <v>144</v>
      </c>
      <c r="H133" s="223">
        <v>115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131</v>
      </c>
      <c r="AT133" s="231" t="s">
        <v>127</v>
      </c>
      <c r="AU133" s="231" t="s">
        <v>89</v>
      </c>
      <c r="AY133" s="17" t="s">
        <v>125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131</v>
      </c>
      <c r="BM133" s="231" t="s">
        <v>145</v>
      </c>
    </row>
    <row r="134" s="2" customFormat="1">
      <c r="A134" s="38"/>
      <c r="B134" s="39"/>
      <c r="C134" s="40"/>
      <c r="D134" s="233" t="s">
        <v>133</v>
      </c>
      <c r="E134" s="40"/>
      <c r="F134" s="234" t="s">
        <v>146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133</v>
      </c>
      <c r="AU134" s="17" t="s">
        <v>89</v>
      </c>
    </row>
    <row r="135" s="2" customFormat="1">
      <c r="A135" s="38"/>
      <c r="B135" s="39"/>
      <c r="C135" s="40"/>
      <c r="D135" s="233" t="s">
        <v>135</v>
      </c>
      <c r="E135" s="40"/>
      <c r="F135" s="238" t="s">
        <v>136</v>
      </c>
      <c r="G135" s="40"/>
      <c r="H135" s="40"/>
      <c r="I135" s="235"/>
      <c r="J135" s="40"/>
      <c r="K135" s="40"/>
      <c r="L135" s="44"/>
      <c r="M135" s="236"/>
      <c r="N135" s="237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135</v>
      </c>
      <c r="AU135" s="17" t="s">
        <v>89</v>
      </c>
    </row>
    <row r="136" s="2" customFormat="1" ht="16.5" customHeight="1">
      <c r="A136" s="38"/>
      <c r="B136" s="39"/>
      <c r="C136" s="219" t="s">
        <v>131</v>
      </c>
      <c r="D136" s="219" t="s">
        <v>127</v>
      </c>
      <c r="E136" s="220" t="s">
        <v>147</v>
      </c>
      <c r="F136" s="221" t="s">
        <v>148</v>
      </c>
      <c r="G136" s="222" t="s">
        <v>130</v>
      </c>
      <c r="H136" s="223">
        <v>51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44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131</v>
      </c>
      <c r="AT136" s="231" t="s">
        <v>127</v>
      </c>
      <c r="AU136" s="231" t="s">
        <v>89</v>
      </c>
      <c r="AY136" s="17" t="s">
        <v>125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87</v>
      </c>
      <c r="BK136" s="232">
        <f>ROUND(I136*H136,2)</f>
        <v>0</v>
      </c>
      <c r="BL136" s="17" t="s">
        <v>131</v>
      </c>
      <c r="BM136" s="231" t="s">
        <v>149</v>
      </c>
    </row>
    <row r="137" s="2" customFormat="1">
      <c r="A137" s="38"/>
      <c r="B137" s="39"/>
      <c r="C137" s="40"/>
      <c r="D137" s="233" t="s">
        <v>133</v>
      </c>
      <c r="E137" s="40"/>
      <c r="F137" s="234" t="s">
        <v>150</v>
      </c>
      <c r="G137" s="40"/>
      <c r="H137" s="40"/>
      <c r="I137" s="235"/>
      <c r="J137" s="40"/>
      <c r="K137" s="40"/>
      <c r="L137" s="44"/>
      <c r="M137" s="236"/>
      <c r="N137" s="237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133</v>
      </c>
      <c r="AU137" s="17" t="s">
        <v>89</v>
      </c>
    </row>
    <row r="138" s="2" customFormat="1" ht="16.5" customHeight="1">
      <c r="A138" s="38"/>
      <c r="B138" s="39"/>
      <c r="C138" s="219" t="s">
        <v>151</v>
      </c>
      <c r="D138" s="219" t="s">
        <v>127</v>
      </c>
      <c r="E138" s="220" t="s">
        <v>152</v>
      </c>
      <c r="F138" s="221" t="s">
        <v>153</v>
      </c>
      <c r="G138" s="222" t="s">
        <v>130</v>
      </c>
      <c r="H138" s="223">
        <v>12</v>
      </c>
      <c r="I138" s="224"/>
      <c r="J138" s="225">
        <f>ROUND(I138*H138,2)</f>
        <v>0</v>
      </c>
      <c r="K138" s="226"/>
      <c r="L138" s="44"/>
      <c r="M138" s="227" t="s">
        <v>1</v>
      </c>
      <c r="N138" s="228" t="s">
        <v>44</v>
      </c>
      <c r="O138" s="91"/>
      <c r="P138" s="229">
        <f>O138*H138</f>
        <v>0</v>
      </c>
      <c r="Q138" s="229">
        <v>0</v>
      </c>
      <c r="R138" s="229">
        <f>Q138*H138</f>
        <v>0</v>
      </c>
      <c r="S138" s="229">
        <v>0</v>
      </c>
      <c r="T138" s="230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1" t="s">
        <v>131</v>
      </c>
      <c r="AT138" s="231" t="s">
        <v>127</v>
      </c>
      <c r="AU138" s="231" t="s">
        <v>89</v>
      </c>
      <c r="AY138" s="17" t="s">
        <v>125</v>
      </c>
      <c r="BE138" s="232">
        <f>IF(N138="základní",J138,0)</f>
        <v>0</v>
      </c>
      <c r="BF138" s="232">
        <f>IF(N138="snížená",J138,0)</f>
        <v>0</v>
      </c>
      <c r="BG138" s="232">
        <f>IF(N138="zákl. přenesená",J138,0)</f>
        <v>0</v>
      </c>
      <c r="BH138" s="232">
        <f>IF(N138="sníž. přenesená",J138,0)</f>
        <v>0</v>
      </c>
      <c r="BI138" s="232">
        <f>IF(N138="nulová",J138,0)</f>
        <v>0</v>
      </c>
      <c r="BJ138" s="17" t="s">
        <v>87</v>
      </c>
      <c r="BK138" s="232">
        <f>ROUND(I138*H138,2)</f>
        <v>0</v>
      </c>
      <c r="BL138" s="17" t="s">
        <v>131</v>
      </c>
      <c r="BM138" s="231" t="s">
        <v>154</v>
      </c>
    </row>
    <row r="139" s="2" customFormat="1">
      <c r="A139" s="38"/>
      <c r="B139" s="39"/>
      <c r="C139" s="40"/>
      <c r="D139" s="233" t="s">
        <v>133</v>
      </c>
      <c r="E139" s="40"/>
      <c r="F139" s="234" t="s">
        <v>155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133</v>
      </c>
      <c r="AU139" s="17" t="s">
        <v>89</v>
      </c>
    </row>
    <row r="140" s="2" customFormat="1" ht="16.5" customHeight="1">
      <c r="A140" s="38"/>
      <c r="B140" s="39"/>
      <c r="C140" s="219" t="s">
        <v>156</v>
      </c>
      <c r="D140" s="219" t="s">
        <v>127</v>
      </c>
      <c r="E140" s="220" t="s">
        <v>157</v>
      </c>
      <c r="F140" s="221" t="s">
        <v>158</v>
      </c>
      <c r="G140" s="222" t="s">
        <v>130</v>
      </c>
      <c r="H140" s="223">
        <v>10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44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131</v>
      </c>
      <c r="AT140" s="231" t="s">
        <v>127</v>
      </c>
      <c r="AU140" s="231" t="s">
        <v>89</v>
      </c>
      <c r="AY140" s="17" t="s">
        <v>125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87</v>
      </c>
      <c r="BK140" s="232">
        <f>ROUND(I140*H140,2)</f>
        <v>0</v>
      </c>
      <c r="BL140" s="17" t="s">
        <v>131</v>
      </c>
      <c r="BM140" s="231" t="s">
        <v>159</v>
      </c>
    </row>
    <row r="141" s="2" customFormat="1">
      <c r="A141" s="38"/>
      <c r="B141" s="39"/>
      <c r="C141" s="40"/>
      <c r="D141" s="233" t="s">
        <v>133</v>
      </c>
      <c r="E141" s="40"/>
      <c r="F141" s="234" t="s">
        <v>160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133</v>
      </c>
      <c r="AU141" s="17" t="s">
        <v>89</v>
      </c>
    </row>
    <row r="142" s="2" customFormat="1" ht="16.5" customHeight="1">
      <c r="A142" s="38"/>
      <c r="B142" s="39"/>
      <c r="C142" s="219" t="s">
        <v>161</v>
      </c>
      <c r="D142" s="219" t="s">
        <v>127</v>
      </c>
      <c r="E142" s="220" t="s">
        <v>162</v>
      </c>
      <c r="F142" s="221" t="s">
        <v>163</v>
      </c>
      <c r="G142" s="222" t="s">
        <v>130</v>
      </c>
      <c r="H142" s="223">
        <v>5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44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131</v>
      </c>
      <c r="AT142" s="231" t="s">
        <v>127</v>
      </c>
      <c r="AU142" s="231" t="s">
        <v>89</v>
      </c>
      <c r="AY142" s="17" t="s">
        <v>125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87</v>
      </c>
      <c r="BK142" s="232">
        <f>ROUND(I142*H142,2)</f>
        <v>0</v>
      </c>
      <c r="BL142" s="17" t="s">
        <v>131</v>
      </c>
      <c r="BM142" s="231" t="s">
        <v>164</v>
      </c>
    </row>
    <row r="143" s="2" customFormat="1">
      <c r="A143" s="38"/>
      <c r="B143" s="39"/>
      <c r="C143" s="40"/>
      <c r="D143" s="233" t="s">
        <v>133</v>
      </c>
      <c r="E143" s="40"/>
      <c r="F143" s="234" t="s">
        <v>165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133</v>
      </c>
      <c r="AU143" s="17" t="s">
        <v>89</v>
      </c>
    </row>
    <row r="144" s="2" customFormat="1" ht="16.5" customHeight="1">
      <c r="A144" s="38"/>
      <c r="B144" s="39"/>
      <c r="C144" s="219" t="s">
        <v>166</v>
      </c>
      <c r="D144" s="219" t="s">
        <v>127</v>
      </c>
      <c r="E144" s="220" t="s">
        <v>167</v>
      </c>
      <c r="F144" s="221" t="s">
        <v>168</v>
      </c>
      <c r="G144" s="222" t="s">
        <v>130</v>
      </c>
      <c r="H144" s="223">
        <v>51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131</v>
      </c>
      <c r="AT144" s="231" t="s">
        <v>127</v>
      </c>
      <c r="AU144" s="231" t="s">
        <v>89</v>
      </c>
      <c r="AY144" s="17" t="s">
        <v>125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87</v>
      </c>
      <c r="BK144" s="232">
        <f>ROUND(I144*H144,2)</f>
        <v>0</v>
      </c>
      <c r="BL144" s="17" t="s">
        <v>131</v>
      </c>
      <c r="BM144" s="231" t="s">
        <v>169</v>
      </c>
    </row>
    <row r="145" s="2" customFormat="1">
      <c r="A145" s="38"/>
      <c r="B145" s="39"/>
      <c r="C145" s="40"/>
      <c r="D145" s="233" t="s">
        <v>133</v>
      </c>
      <c r="E145" s="40"/>
      <c r="F145" s="234" t="s">
        <v>170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133</v>
      </c>
      <c r="AU145" s="17" t="s">
        <v>89</v>
      </c>
    </row>
    <row r="146" s="2" customFormat="1" ht="16.5" customHeight="1">
      <c r="A146" s="38"/>
      <c r="B146" s="39"/>
      <c r="C146" s="219" t="s">
        <v>171</v>
      </c>
      <c r="D146" s="219" t="s">
        <v>127</v>
      </c>
      <c r="E146" s="220" t="s">
        <v>172</v>
      </c>
      <c r="F146" s="221" t="s">
        <v>173</v>
      </c>
      <c r="G146" s="222" t="s">
        <v>130</v>
      </c>
      <c r="H146" s="223">
        <v>13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44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131</v>
      </c>
      <c r="AT146" s="231" t="s">
        <v>127</v>
      </c>
      <c r="AU146" s="231" t="s">
        <v>89</v>
      </c>
      <c r="AY146" s="17" t="s">
        <v>125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87</v>
      </c>
      <c r="BK146" s="232">
        <f>ROUND(I146*H146,2)</f>
        <v>0</v>
      </c>
      <c r="BL146" s="17" t="s">
        <v>131</v>
      </c>
      <c r="BM146" s="231" t="s">
        <v>174</v>
      </c>
    </row>
    <row r="147" s="2" customFormat="1">
      <c r="A147" s="38"/>
      <c r="B147" s="39"/>
      <c r="C147" s="40"/>
      <c r="D147" s="233" t="s">
        <v>133</v>
      </c>
      <c r="E147" s="40"/>
      <c r="F147" s="234" t="s">
        <v>175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133</v>
      </c>
      <c r="AU147" s="17" t="s">
        <v>89</v>
      </c>
    </row>
    <row r="148" s="2" customFormat="1" ht="16.5" customHeight="1">
      <c r="A148" s="38"/>
      <c r="B148" s="39"/>
      <c r="C148" s="219" t="s">
        <v>176</v>
      </c>
      <c r="D148" s="219" t="s">
        <v>127</v>
      </c>
      <c r="E148" s="220" t="s">
        <v>177</v>
      </c>
      <c r="F148" s="221" t="s">
        <v>178</v>
      </c>
      <c r="G148" s="222" t="s">
        <v>130</v>
      </c>
      <c r="H148" s="223">
        <v>13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44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131</v>
      </c>
      <c r="AT148" s="231" t="s">
        <v>127</v>
      </c>
      <c r="AU148" s="231" t="s">
        <v>89</v>
      </c>
      <c r="AY148" s="17" t="s">
        <v>125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87</v>
      </c>
      <c r="BK148" s="232">
        <f>ROUND(I148*H148,2)</f>
        <v>0</v>
      </c>
      <c r="BL148" s="17" t="s">
        <v>131</v>
      </c>
      <c r="BM148" s="231" t="s">
        <v>179</v>
      </c>
    </row>
    <row r="149" s="2" customFormat="1">
      <c r="A149" s="38"/>
      <c r="B149" s="39"/>
      <c r="C149" s="40"/>
      <c r="D149" s="233" t="s">
        <v>133</v>
      </c>
      <c r="E149" s="40"/>
      <c r="F149" s="234" t="s">
        <v>180</v>
      </c>
      <c r="G149" s="40"/>
      <c r="H149" s="40"/>
      <c r="I149" s="235"/>
      <c r="J149" s="40"/>
      <c r="K149" s="40"/>
      <c r="L149" s="44"/>
      <c r="M149" s="236"/>
      <c r="N149" s="23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133</v>
      </c>
      <c r="AU149" s="17" t="s">
        <v>89</v>
      </c>
    </row>
    <row r="150" s="2" customFormat="1" ht="16.5" customHeight="1">
      <c r="A150" s="38"/>
      <c r="B150" s="39"/>
      <c r="C150" s="219" t="s">
        <v>181</v>
      </c>
      <c r="D150" s="219" t="s">
        <v>127</v>
      </c>
      <c r="E150" s="220" t="s">
        <v>182</v>
      </c>
      <c r="F150" s="221" t="s">
        <v>183</v>
      </c>
      <c r="G150" s="222" t="s">
        <v>130</v>
      </c>
      <c r="H150" s="223">
        <v>5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44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131</v>
      </c>
      <c r="AT150" s="231" t="s">
        <v>127</v>
      </c>
      <c r="AU150" s="231" t="s">
        <v>89</v>
      </c>
      <c r="AY150" s="17" t="s">
        <v>125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87</v>
      </c>
      <c r="BK150" s="232">
        <f>ROUND(I150*H150,2)</f>
        <v>0</v>
      </c>
      <c r="BL150" s="17" t="s">
        <v>131</v>
      </c>
      <c r="BM150" s="231" t="s">
        <v>184</v>
      </c>
    </row>
    <row r="151" s="2" customFormat="1">
      <c r="A151" s="38"/>
      <c r="B151" s="39"/>
      <c r="C151" s="40"/>
      <c r="D151" s="233" t="s">
        <v>133</v>
      </c>
      <c r="E151" s="40"/>
      <c r="F151" s="234" t="s">
        <v>185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133</v>
      </c>
      <c r="AU151" s="17" t="s">
        <v>89</v>
      </c>
    </row>
    <row r="152" s="2" customFormat="1" ht="16.5" customHeight="1">
      <c r="A152" s="38"/>
      <c r="B152" s="39"/>
      <c r="C152" s="219" t="s">
        <v>8</v>
      </c>
      <c r="D152" s="219" t="s">
        <v>127</v>
      </c>
      <c r="E152" s="220" t="s">
        <v>186</v>
      </c>
      <c r="F152" s="221" t="s">
        <v>187</v>
      </c>
      <c r="G152" s="222" t="s">
        <v>188</v>
      </c>
      <c r="H152" s="223">
        <v>39.131999999999998</v>
      </c>
      <c r="I152" s="224"/>
      <c r="J152" s="225">
        <f>ROUND(I152*H152,2)</f>
        <v>0</v>
      </c>
      <c r="K152" s="226"/>
      <c r="L152" s="44"/>
      <c r="M152" s="227" t="s">
        <v>1</v>
      </c>
      <c r="N152" s="228" t="s">
        <v>44</v>
      </c>
      <c r="O152" s="91"/>
      <c r="P152" s="229">
        <f>O152*H152</f>
        <v>0</v>
      </c>
      <c r="Q152" s="229">
        <v>0</v>
      </c>
      <c r="R152" s="229">
        <f>Q152*H152</f>
        <v>0</v>
      </c>
      <c r="S152" s="229">
        <v>1.8999999999999999</v>
      </c>
      <c r="T152" s="230">
        <f>S152*H152</f>
        <v>74.350799999999992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131</v>
      </c>
      <c r="AT152" s="231" t="s">
        <v>127</v>
      </c>
      <c r="AU152" s="231" t="s">
        <v>89</v>
      </c>
      <c r="AY152" s="17" t="s">
        <v>125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87</v>
      </c>
      <c r="BK152" s="232">
        <f>ROUND(I152*H152,2)</f>
        <v>0</v>
      </c>
      <c r="BL152" s="17" t="s">
        <v>131</v>
      </c>
      <c r="BM152" s="231" t="s">
        <v>189</v>
      </c>
    </row>
    <row r="153" s="2" customFormat="1">
      <c r="A153" s="38"/>
      <c r="B153" s="39"/>
      <c r="C153" s="40"/>
      <c r="D153" s="233" t="s">
        <v>133</v>
      </c>
      <c r="E153" s="40"/>
      <c r="F153" s="234" t="s">
        <v>190</v>
      </c>
      <c r="G153" s="40"/>
      <c r="H153" s="40"/>
      <c r="I153" s="235"/>
      <c r="J153" s="40"/>
      <c r="K153" s="40"/>
      <c r="L153" s="44"/>
      <c r="M153" s="236"/>
      <c r="N153" s="237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133</v>
      </c>
      <c r="AU153" s="17" t="s">
        <v>89</v>
      </c>
    </row>
    <row r="154" s="13" customFormat="1">
      <c r="A154" s="13"/>
      <c r="B154" s="239"/>
      <c r="C154" s="240"/>
      <c r="D154" s="233" t="s">
        <v>191</v>
      </c>
      <c r="E154" s="241" t="s">
        <v>1</v>
      </c>
      <c r="F154" s="242" t="s">
        <v>192</v>
      </c>
      <c r="G154" s="240"/>
      <c r="H154" s="243">
        <v>39.131999999999998</v>
      </c>
      <c r="I154" s="244"/>
      <c r="J154" s="240"/>
      <c r="K154" s="240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191</v>
      </c>
      <c r="AU154" s="249" t="s">
        <v>89</v>
      </c>
      <c r="AV154" s="13" t="s">
        <v>89</v>
      </c>
      <c r="AW154" s="13" t="s">
        <v>36</v>
      </c>
      <c r="AX154" s="13" t="s">
        <v>87</v>
      </c>
      <c r="AY154" s="249" t="s">
        <v>125</v>
      </c>
    </row>
    <row r="155" s="2" customFormat="1" ht="16.5" customHeight="1">
      <c r="A155" s="38"/>
      <c r="B155" s="39"/>
      <c r="C155" s="219" t="s">
        <v>193</v>
      </c>
      <c r="D155" s="219" t="s">
        <v>127</v>
      </c>
      <c r="E155" s="220" t="s">
        <v>194</v>
      </c>
      <c r="F155" s="221" t="s">
        <v>195</v>
      </c>
      <c r="G155" s="222" t="s">
        <v>188</v>
      </c>
      <c r="H155" s="223">
        <v>12.336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44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1.75</v>
      </c>
      <c r="T155" s="230">
        <f>S155*H155</f>
        <v>21.588000000000001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131</v>
      </c>
      <c r="AT155" s="231" t="s">
        <v>127</v>
      </c>
      <c r="AU155" s="231" t="s">
        <v>89</v>
      </c>
      <c r="AY155" s="17" t="s">
        <v>125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87</v>
      </c>
      <c r="BK155" s="232">
        <f>ROUND(I155*H155,2)</f>
        <v>0</v>
      </c>
      <c r="BL155" s="17" t="s">
        <v>131</v>
      </c>
      <c r="BM155" s="231" t="s">
        <v>196</v>
      </c>
    </row>
    <row r="156" s="2" customFormat="1">
      <c r="A156" s="38"/>
      <c r="B156" s="39"/>
      <c r="C156" s="40"/>
      <c r="D156" s="233" t="s">
        <v>133</v>
      </c>
      <c r="E156" s="40"/>
      <c r="F156" s="234" t="s">
        <v>197</v>
      </c>
      <c r="G156" s="40"/>
      <c r="H156" s="40"/>
      <c r="I156" s="235"/>
      <c r="J156" s="40"/>
      <c r="K156" s="40"/>
      <c r="L156" s="44"/>
      <c r="M156" s="236"/>
      <c r="N156" s="23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133</v>
      </c>
      <c r="AU156" s="17" t="s">
        <v>89</v>
      </c>
    </row>
    <row r="157" s="13" customFormat="1">
      <c r="A157" s="13"/>
      <c r="B157" s="239"/>
      <c r="C157" s="240"/>
      <c r="D157" s="233" t="s">
        <v>191</v>
      </c>
      <c r="E157" s="241" t="s">
        <v>1</v>
      </c>
      <c r="F157" s="242" t="s">
        <v>198</v>
      </c>
      <c r="G157" s="240"/>
      <c r="H157" s="243">
        <v>12.336</v>
      </c>
      <c r="I157" s="244"/>
      <c r="J157" s="240"/>
      <c r="K157" s="240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191</v>
      </c>
      <c r="AU157" s="249" t="s">
        <v>89</v>
      </c>
      <c r="AV157" s="13" t="s">
        <v>89</v>
      </c>
      <c r="AW157" s="13" t="s">
        <v>36</v>
      </c>
      <c r="AX157" s="13" t="s">
        <v>87</v>
      </c>
      <c r="AY157" s="249" t="s">
        <v>125</v>
      </c>
    </row>
    <row r="158" s="2" customFormat="1" ht="16.5" customHeight="1">
      <c r="A158" s="38"/>
      <c r="B158" s="39"/>
      <c r="C158" s="219" t="s">
        <v>199</v>
      </c>
      <c r="D158" s="219" t="s">
        <v>127</v>
      </c>
      <c r="E158" s="220" t="s">
        <v>200</v>
      </c>
      <c r="F158" s="221" t="s">
        <v>201</v>
      </c>
      <c r="G158" s="222" t="s">
        <v>188</v>
      </c>
      <c r="H158" s="223">
        <v>51.468000000000004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44</v>
      </c>
      <c r="O158" s="91"/>
      <c r="P158" s="229">
        <f>O158*H158</f>
        <v>0</v>
      </c>
      <c r="Q158" s="229">
        <v>0.40000000000000002</v>
      </c>
      <c r="R158" s="229">
        <f>Q158*H158</f>
        <v>20.587200000000003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131</v>
      </c>
      <c r="AT158" s="231" t="s">
        <v>127</v>
      </c>
      <c r="AU158" s="231" t="s">
        <v>89</v>
      </c>
      <c r="AY158" s="17" t="s">
        <v>125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87</v>
      </c>
      <c r="BK158" s="232">
        <f>ROUND(I158*H158,2)</f>
        <v>0</v>
      </c>
      <c r="BL158" s="17" t="s">
        <v>131</v>
      </c>
      <c r="BM158" s="231" t="s">
        <v>202</v>
      </c>
    </row>
    <row r="159" s="2" customFormat="1">
      <c r="A159" s="38"/>
      <c r="B159" s="39"/>
      <c r="C159" s="40"/>
      <c r="D159" s="233" t="s">
        <v>133</v>
      </c>
      <c r="E159" s="40"/>
      <c r="F159" s="234" t="s">
        <v>203</v>
      </c>
      <c r="G159" s="40"/>
      <c r="H159" s="40"/>
      <c r="I159" s="235"/>
      <c r="J159" s="40"/>
      <c r="K159" s="40"/>
      <c r="L159" s="44"/>
      <c r="M159" s="236"/>
      <c r="N159" s="237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133</v>
      </c>
      <c r="AU159" s="17" t="s">
        <v>89</v>
      </c>
    </row>
    <row r="160" s="13" customFormat="1">
      <c r="A160" s="13"/>
      <c r="B160" s="239"/>
      <c r="C160" s="240"/>
      <c r="D160" s="233" t="s">
        <v>191</v>
      </c>
      <c r="E160" s="241" t="s">
        <v>1</v>
      </c>
      <c r="F160" s="242" t="s">
        <v>198</v>
      </c>
      <c r="G160" s="240"/>
      <c r="H160" s="243">
        <v>12.336</v>
      </c>
      <c r="I160" s="244"/>
      <c r="J160" s="240"/>
      <c r="K160" s="240"/>
      <c r="L160" s="245"/>
      <c r="M160" s="246"/>
      <c r="N160" s="247"/>
      <c r="O160" s="247"/>
      <c r="P160" s="247"/>
      <c r="Q160" s="247"/>
      <c r="R160" s="247"/>
      <c r="S160" s="247"/>
      <c r="T160" s="248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9" t="s">
        <v>191</v>
      </c>
      <c r="AU160" s="249" t="s">
        <v>89</v>
      </c>
      <c r="AV160" s="13" t="s">
        <v>89</v>
      </c>
      <c r="AW160" s="13" t="s">
        <v>36</v>
      </c>
      <c r="AX160" s="13" t="s">
        <v>79</v>
      </c>
      <c r="AY160" s="249" t="s">
        <v>125</v>
      </c>
    </row>
    <row r="161" s="13" customFormat="1">
      <c r="A161" s="13"/>
      <c r="B161" s="239"/>
      <c r="C161" s="240"/>
      <c r="D161" s="233" t="s">
        <v>191</v>
      </c>
      <c r="E161" s="241" t="s">
        <v>1</v>
      </c>
      <c r="F161" s="242" t="s">
        <v>192</v>
      </c>
      <c r="G161" s="240"/>
      <c r="H161" s="243">
        <v>39.131999999999998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191</v>
      </c>
      <c r="AU161" s="249" t="s">
        <v>89</v>
      </c>
      <c r="AV161" s="13" t="s">
        <v>89</v>
      </c>
      <c r="AW161" s="13" t="s">
        <v>36</v>
      </c>
      <c r="AX161" s="13" t="s">
        <v>79</v>
      </c>
      <c r="AY161" s="249" t="s">
        <v>125</v>
      </c>
    </row>
    <row r="162" s="14" customFormat="1">
      <c r="A162" s="14"/>
      <c r="B162" s="250"/>
      <c r="C162" s="251"/>
      <c r="D162" s="233" t="s">
        <v>191</v>
      </c>
      <c r="E162" s="252" t="s">
        <v>1</v>
      </c>
      <c r="F162" s="253" t="s">
        <v>204</v>
      </c>
      <c r="G162" s="251"/>
      <c r="H162" s="254">
        <v>51.467999999999996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191</v>
      </c>
      <c r="AU162" s="260" t="s">
        <v>89</v>
      </c>
      <c r="AV162" s="14" t="s">
        <v>131</v>
      </c>
      <c r="AW162" s="14" t="s">
        <v>36</v>
      </c>
      <c r="AX162" s="14" t="s">
        <v>87</v>
      </c>
      <c r="AY162" s="260" t="s">
        <v>125</v>
      </c>
    </row>
    <row r="163" s="2" customFormat="1" ht="16.5" customHeight="1">
      <c r="A163" s="38"/>
      <c r="B163" s="39"/>
      <c r="C163" s="219" t="s">
        <v>205</v>
      </c>
      <c r="D163" s="219" t="s">
        <v>127</v>
      </c>
      <c r="E163" s="220" t="s">
        <v>206</v>
      </c>
      <c r="F163" s="221" t="s">
        <v>207</v>
      </c>
      <c r="G163" s="222" t="s">
        <v>188</v>
      </c>
      <c r="H163" s="223">
        <v>51.468000000000004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44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131</v>
      </c>
      <c r="AT163" s="231" t="s">
        <v>127</v>
      </c>
      <c r="AU163" s="231" t="s">
        <v>89</v>
      </c>
      <c r="AY163" s="17" t="s">
        <v>125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87</v>
      </c>
      <c r="BK163" s="232">
        <f>ROUND(I163*H163,2)</f>
        <v>0</v>
      </c>
      <c r="BL163" s="17" t="s">
        <v>131</v>
      </c>
      <c r="BM163" s="231" t="s">
        <v>208</v>
      </c>
    </row>
    <row r="164" s="2" customFormat="1">
      <c r="A164" s="38"/>
      <c r="B164" s="39"/>
      <c r="C164" s="40"/>
      <c r="D164" s="233" t="s">
        <v>133</v>
      </c>
      <c r="E164" s="40"/>
      <c r="F164" s="234" t="s">
        <v>209</v>
      </c>
      <c r="G164" s="40"/>
      <c r="H164" s="40"/>
      <c r="I164" s="235"/>
      <c r="J164" s="40"/>
      <c r="K164" s="40"/>
      <c r="L164" s="44"/>
      <c r="M164" s="236"/>
      <c r="N164" s="237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133</v>
      </c>
      <c r="AU164" s="17" t="s">
        <v>89</v>
      </c>
    </row>
    <row r="165" s="13" customFormat="1">
      <c r="A165" s="13"/>
      <c r="B165" s="239"/>
      <c r="C165" s="240"/>
      <c r="D165" s="233" t="s">
        <v>191</v>
      </c>
      <c r="E165" s="241" t="s">
        <v>1</v>
      </c>
      <c r="F165" s="242" t="s">
        <v>198</v>
      </c>
      <c r="G165" s="240"/>
      <c r="H165" s="243">
        <v>12.336</v>
      </c>
      <c r="I165" s="244"/>
      <c r="J165" s="240"/>
      <c r="K165" s="240"/>
      <c r="L165" s="245"/>
      <c r="M165" s="246"/>
      <c r="N165" s="247"/>
      <c r="O165" s="247"/>
      <c r="P165" s="247"/>
      <c r="Q165" s="247"/>
      <c r="R165" s="247"/>
      <c r="S165" s="247"/>
      <c r="T165" s="24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9" t="s">
        <v>191</v>
      </c>
      <c r="AU165" s="249" t="s">
        <v>89</v>
      </c>
      <c r="AV165" s="13" t="s">
        <v>89</v>
      </c>
      <c r="AW165" s="13" t="s">
        <v>36</v>
      </c>
      <c r="AX165" s="13" t="s">
        <v>79</v>
      </c>
      <c r="AY165" s="249" t="s">
        <v>125</v>
      </c>
    </row>
    <row r="166" s="13" customFormat="1">
      <c r="A166" s="13"/>
      <c r="B166" s="239"/>
      <c r="C166" s="240"/>
      <c r="D166" s="233" t="s">
        <v>191</v>
      </c>
      <c r="E166" s="241" t="s">
        <v>1</v>
      </c>
      <c r="F166" s="242" t="s">
        <v>192</v>
      </c>
      <c r="G166" s="240"/>
      <c r="H166" s="243">
        <v>39.131999999999998</v>
      </c>
      <c r="I166" s="244"/>
      <c r="J166" s="240"/>
      <c r="K166" s="240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191</v>
      </c>
      <c r="AU166" s="249" t="s">
        <v>89</v>
      </c>
      <c r="AV166" s="13" t="s">
        <v>89</v>
      </c>
      <c r="AW166" s="13" t="s">
        <v>36</v>
      </c>
      <c r="AX166" s="13" t="s">
        <v>79</v>
      </c>
      <c r="AY166" s="249" t="s">
        <v>125</v>
      </c>
    </row>
    <row r="167" s="14" customFormat="1">
      <c r="A167" s="14"/>
      <c r="B167" s="250"/>
      <c r="C167" s="251"/>
      <c r="D167" s="233" t="s">
        <v>191</v>
      </c>
      <c r="E167" s="252" t="s">
        <v>1</v>
      </c>
      <c r="F167" s="253" t="s">
        <v>204</v>
      </c>
      <c r="G167" s="251"/>
      <c r="H167" s="254">
        <v>51.467999999999996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191</v>
      </c>
      <c r="AU167" s="260" t="s">
        <v>89</v>
      </c>
      <c r="AV167" s="14" t="s">
        <v>131</v>
      </c>
      <c r="AW167" s="14" t="s">
        <v>36</v>
      </c>
      <c r="AX167" s="14" t="s">
        <v>87</v>
      </c>
      <c r="AY167" s="260" t="s">
        <v>125</v>
      </c>
    </row>
    <row r="168" s="2" customFormat="1" ht="16.5" customHeight="1">
      <c r="A168" s="38"/>
      <c r="B168" s="39"/>
      <c r="C168" s="219" t="s">
        <v>210</v>
      </c>
      <c r="D168" s="219" t="s">
        <v>127</v>
      </c>
      <c r="E168" s="220" t="s">
        <v>211</v>
      </c>
      <c r="F168" s="221" t="s">
        <v>212</v>
      </c>
      <c r="G168" s="222" t="s">
        <v>188</v>
      </c>
      <c r="H168" s="223">
        <v>846.50999999999999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44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131</v>
      </c>
      <c r="AT168" s="231" t="s">
        <v>127</v>
      </c>
      <c r="AU168" s="231" t="s">
        <v>89</v>
      </c>
      <c r="AY168" s="17" t="s">
        <v>125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87</v>
      </c>
      <c r="BK168" s="232">
        <f>ROUND(I168*H168,2)</f>
        <v>0</v>
      </c>
      <c r="BL168" s="17" t="s">
        <v>131</v>
      </c>
      <c r="BM168" s="231" t="s">
        <v>213</v>
      </c>
    </row>
    <row r="169" s="2" customFormat="1">
      <c r="A169" s="38"/>
      <c r="B169" s="39"/>
      <c r="C169" s="40"/>
      <c r="D169" s="233" t="s">
        <v>133</v>
      </c>
      <c r="E169" s="40"/>
      <c r="F169" s="234" t="s">
        <v>214</v>
      </c>
      <c r="G169" s="40"/>
      <c r="H169" s="40"/>
      <c r="I169" s="235"/>
      <c r="J169" s="40"/>
      <c r="K169" s="40"/>
      <c r="L169" s="44"/>
      <c r="M169" s="236"/>
      <c r="N169" s="237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133</v>
      </c>
      <c r="AU169" s="17" t="s">
        <v>89</v>
      </c>
    </row>
    <row r="170" s="15" customFormat="1">
      <c r="A170" s="15"/>
      <c r="B170" s="261"/>
      <c r="C170" s="262"/>
      <c r="D170" s="233" t="s">
        <v>191</v>
      </c>
      <c r="E170" s="263" t="s">
        <v>1</v>
      </c>
      <c r="F170" s="264" t="s">
        <v>215</v>
      </c>
      <c r="G170" s="262"/>
      <c r="H170" s="263" t="s">
        <v>1</v>
      </c>
      <c r="I170" s="265"/>
      <c r="J170" s="262"/>
      <c r="K170" s="262"/>
      <c r="L170" s="266"/>
      <c r="M170" s="267"/>
      <c r="N170" s="268"/>
      <c r="O170" s="268"/>
      <c r="P170" s="268"/>
      <c r="Q170" s="268"/>
      <c r="R170" s="268"/>
      <c r="S170" s="268"/>
      <c r="T170" s="269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70" t="s">
        <v>191</v>
      </c>
      <c r="AU170" s="270" t="s">
        <v>89</v>
      </c>
      <c r="AV170" s="15" t="s">
        <v>87</v>
      </c>
      <c r="AW170" s="15" t="s">
        <v>36</v>
      </c>
      <c r="AX170" s="15" t="s">
        <v>79</v>
      </c>
      <c r="AY170" s="270" t="s">
        <v>125</v>
      </c>
    </row>
    <row r="171" s="13" customFormat="1">
      <c r="A171" s="13"/>
      <c r="B171" s="239"/>
      <c r="C171" s="240"/>
      <c r="D171" s="233" t="s">
        <v>191</v>
      </c>
      <c r="E171" s="241" t="s">
        <v>1</v>
      </c>
      <c r="F171" s="242" t="s">
        <v>216</v>
      </c>
      <c r="G171" s="240"/>
      <c r="H171" s="243">
        <v>387.19999999999999</v>
      </c>
      <c r="I171" s="244"/>
      <c r="J171" s="240"/>
      <c r="K171" s="240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191</v>
      </c>
      <c r="AU171" s="249" t="s">
        <v>89</v>
      </c>
      <c r="AV171" s="13" t="s">
        <v>89</v>
      </c>
      <c r="AW171" s="13" t="s">
        <v>36</v>
      </c>
      <c r="AX171" s="13" t="s">
        <v>79</v>
      </c>
      <c r="AY171" s="249" t="s">
        <v>125</v>
      </c>
    </row>
    <row r="172" s="15" customFormat="1">
      <c r="A172" s="15"/>
      <c r="B172" s="261"/>
      <c r="C172" s="262"/>
      <c r="D172" s="233" t="s">
        <v>191</v>
      </c>
      <c r="E172" s="263" t="s">
        <v>1</v>
      </c>
      <c r="F172" s="264" t="s">
        <v>217</v>
      </c>
      <c r="G172" s="262"/>
      <c r="H172" s="263" t="s">
        <v>1</v>
      </c>
      <c r="I172" s="265"/>
      <c r="J172" s="262"/>
      <c r="K172" s="262"/>
      <c r="L172" s="266"/>
      <c r="M172" s="267"/>
      <c r="N172" s="268"/>
      <c r="O172" s="268"/>
      <c r="P172" s="268"/>
      <c r="Q172" s="268"/>
      <c r="R172" s="268"/>
      <c r="S172" s="268"/>
      <c r="T172" s="269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0" t="s">
        <v>191</v>
      </c>
      <c r="AU172" s="270" t="s">
        <v>89</v>
      </c>
      <c r="AV172" s="15" t="s">
        <v>87</v>
      </c>
      <c r="AW172" s="15" t="s">
        <v>36</v>
      </c>
      <c r="AX172" s="15" t="s">
        <v>79</v>
      </c>
      <c r="AY172" s="270" t="s">
        <v>125</v>
      </c>
    </row>
    <row r="173" s="13" customFormat="1">
      <c r="A173" s="13"/>
      <c r="B173" s="239"/>
      <c r="C173" s="240"/>
      <c r="D173" s="233" t="s">
        <v>191</v>
      </c>
      <c r="E173" s="241" t="s">
        <v>1</v>
      </c>
      <c r="F173" s="242" t="s">
        <v>218</v>
      </c>
      <c r="G173" s="240"/>
      <c r="H173" s="243">
        <v>377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9" t="s">
        <v>191</v>
      </c>
      <c r="AU173" s="249" t="s">
        <v>89</v>
      </c>
      <c r="AV173" s="13" t="s">
        <v>89</v>
      </c>
      <c r="AW173" s="13" t="s">
        <v>36</v>
      </c>
      <c r="AX173" s="13" t="s">
        <v>79</v>
      </c>
      <c r="AY173" s="249" t="s">
        <v>125</v>
      </c>
    </row>
    <row r="174" s="15" customFormat="1">
      <c r="A174" s="15"/>
      <c r="B174" s="261"/>
      <c r="C174" s="262"/>
      <c r="D174" s="233" t="s">
        <v>191</v>
      </c>
      <c r="E174" s="263" t="s">
        <v>1</v>
      </c>
      <c r="F174" s="264" t="s">
        <v>219</v>
      </c>
      <c r="G174" s="262"/>
      <c r="H174" s="263" t="s">
        <v>1</v>
      </c>
      <c r="I174" s="265"/>
      <c r="J174" s="262"/>
      <c r="K174" s="262"/>
      <c r="L174" s="266"/>
      <c r="M174" s="267"/>
      <c r="N174" s="268"/>
      <c r="O174" s="268"/>
      <c r="P174" s="268"/>
      <c r="Q174" s="268"/>
      <c r="R174" s="268"/>
      <c r="S174" s="268"/>
      <c r="T174" s="269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0" t="s">
        <v>191</v>
      </c>
      <c r="AU174" s="270" t="s">
        <v>89</v>
      </c>
      <c r="AV174" s="15" t="s">
        <v>87</v>
      </c>
      <c r="AW174" s="15" t="s">
        <v>36</v>
      </c>
      <c r="AX174" s="15" t="s">
        <v>79</v>
      </c>
      <c r="AY174" s="270" t="s">
        <v>125</v>
      </c>
    </row>
    <row r="175" s="13" customFormat="1">
      <c r="A175" s="13"/>
      <c r="B175" s="239"/>
      <c r="C175" s="240"/>
      <c r="D175" s="233" t="s">
        <v>191</v>
      </c>
      <c r="E175" s="241" t="s">
        <v>1</v>
      </c>
      <c r="F175" s="242" t="s">
        <v>220</v>
      </c>
      <c r="G175" s="240"/>
      <c r="H175" s="243">
        <v>82.310000000000002</v>
      </c>
      <c r="I175" s="244"/>
      <c r="J175" s="240"/>
      <c r="K175" s="240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191</v>
      </c>
      <c r="AU175" s="249" t="s">
        <v>89</v>
      </c>
      <c r="AV175" s="13" t="s">
        <v>89</v>
      </c>
      <c r="AW175" s="13" t="s">
        <v>36</v>
      </c>
      <c r="AX175" s="13" t="s">
        <v>79</v>
      </c>
      <c r="AY175" s="249" t="s">
        <v>125</v>
      </c>
    </row>
    <row r="176" s="14" customFormat="1">
      <c r="A176" s="14"/>
      <c r="B176" s="250"/>
      <c r="C176" s="251"/>
      <c r="D176" s="233" t="s">
        <v>191</v>
      </c>
      <c r="E176" s="252" t="s">
        <v>1</v>
      </c>
      <c r="F176" s="253" t="s">
        <v>204</v>
      </c>
      <c r="G176" s="251"/>
      <c r="H176" s="254">
        <v>846.50999999999999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0" t="s">
        <v>191</v>
      </c>
      <c r="AU176" s="260" t="s">
        <v>89</v>
      </c>
      <c r="AV176" s="14" t="s">
        <v>131</v>
      </c>
      <c r="AW176" s="14" t="s">
        <v>36</v>
      </c>
      <c r="AX176" s="14" t="s">
        <v>87</v>
      </c>
      <c r="AY176" s="260" t="s">
        <v>125</v>
      </c>
    </row>
    <row r="177" s="2" customFormat="1" ht="21.75" customHeight="1">
      <c r="A177" s="38"/>
      <c r="B177" s="39"/>
      <c r="C177" s="219" t="s">
        <v>221</v>
      </c>
      <c r="D177" s="219" t="s">
        <v>127</v>
      </c>
      <c r="E177" s="220" t="s">
        <v>222</v>
      </c>
      <c r="F177" s="221" t="s">
        <v>223</v>
      </c>
      <c r="G177" s="222" t="s">
        <v>188</v>
      </c>
      <c r="H177" s="223">
        <v>846.50999999999999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44</v>
      </c>
      <c r="O177" s="91"/>
      <c r="P177" s="229">
        <f>O177*H177</f>
        <v>0</v>
      </c>
      <c r="Q177" s="229">
        <v>0</v>
      </c>
      <c r="R177" s="229">
        <f>Q177*H177</f>
        <v>0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131</v>
      </c>
      <c r="AT177" s="231" t="s">
        <v>127</v>
      </c>
      <c r="AU177" s="231" t="s">
        <v>89</v>
      </c>
      <c r="AY177" s="17" t="s">
        <v>125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87</v>
      </c>
      <c r="BK177" s="232">
        <f>ROUND(I177*H177,2)</f>
        <v>0</v>
      </c>
      <c r="BL177" s="17" t="s">
        <v>131</v>
      </c>
      <c r="BM177" s="231" t="s">
        <v>224</v>
      </c>
    </row>
    <row r="178" s="2" customFormat="1">
      <c r="A178" s="38"/>
      <c r="B178" s="39"/>
      <c r="C178" s="40"/>
      <c r="D178" s="233" t="s">
        <v>133</v>
      </c>
      <c r="E178" s="40"/>
      <c r="F178" s="234" t="s">
        <v>225</v>
      </c>
      <c r="G178" s="40"/>
      <c r="H178" s="40"/>
      <c r="I178" s="235"/>
      <c r="J178" s="40"/>
      <c r="K178" s="40"/>
      <c r="L178" s="44"/>
      <c r="M178" s="236"/>
      <c r="N178" s="237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133</v>
      </c>
      <c r="AU178" s="17" t="s">
        <v>89</v>
      </c>
    </row>
    <row r="179" s="15" customFormat="1">
      <c r="A179" s="15"/>
      <c r="B179" s="261"/>
      <c r="C179" s="262"/>
      <c r="D179" s="233" t="s">
        <v>191</v>
      </c>
      <c r="E179" s="263" t="s">
        <v>1</v>
      </c>
      <c r="F179" s="264" t="s">
        <v>215</v>
      </c>
      <c r="G179" s="262"/>
      <c r="H179" s="263" t="s">
        <v>1</v>
      </c>
      <c r="I179" s="265"/>
      <c r="J179" s="262"/>
      <c r="K179" s="262"/>
      <c r="L179" s="266"/>
      <c r="M179" s="267"/>
      <c r="N179" s="268"/>
      <c r="O179" s="268"/>
      <c r="P179" s="268"/>
      <c r="Q179" s="268"/>
      <c r="R179" s="268"/>
      <c r="S179" s="268"/>
      <c r="T179" s="269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70" t="s">
        <v>191</v>
      </c>
      <c r="AU179" s="270" t="s">
        <v>89</v>
      </c>
      <c r="AV179" s="15" t="s">
        <v>87</v>
      </c>
      <c r="AW179" s="15" t="s">
        <v>36</v>
      </c>
      <c r="AX179" s="15" t="s">
        <v>79</v>
      </c>
      <c r="AY179" s="270" t="s">
        <v>125</v>
      </c>
    </row>
    <row r="180" s="13" customFormat="1">
      <c r="A180" s="13"/>
      <c r="B180" s="239"/>
      <c r="C180" s="240"/>
      <c r="D180" s="233" t="s">
        <v>191</v>
      </c>
      <c r="E180" s="241" t="s">
        <v>1</v>
      </c>
      <c r="F180" s="242" t="s">
        <v>216</v>
      </c>
      <c r="G180" s="240"/>
      <c r="H180" s="243">
        <v>387.19999999999999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9" t="s">
        <v>191</v>
      </c>
      <c r="AU180" s="249" t="s">
        <v>89</v>
      </c>
      <c r="AV180" s="13" t="s">
        <v>89</v>
      </c>
      <c r="AW180" s="13" t="s">
        <v>36</v>
      </c>
      <c r="AX180" s="13" t="s">
        <v>79</v>
      </c>
      <c r="AY180" s="249" t="s">
        <v>125</v>
      </c>
    </row>
    <row r="181" s="15" customFormat="1">
      <c r="A181" s="15"/>
      <c r="B181" s="261"/>
      <c r="C181" s="262"/>
      <c r="D181" s="233" t="s">
        <v>191</v>
      </c>
      <c r="E181" s="263" t="s">
        <v>1</v>
      </c>
      <c r="F181" s="264" t="s">
        <v>217</v>
      </c>
      <c r="G181" s="262"/>
      <c r="H181" s="263" t="s">
        <v>1</v>
      </c>
      <c r="I181" s="265"/>
      <c r="J181" s="262"/>
      <c r="K181" s="262"/>
      <c r="L181" s="266"/>
      <c r="M181" s="267"/>
      <c r="N181" s="268"/>
      <c r="O181" s="268"/>
      <c r="P181" s="268"/>
      <c r="Q181" s="268"/>
      <c r="R181" s="268"/>
      <c r="S181" s="268"/>
      <c r="T181" s="269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0" t="s">
        <v>191</v>
      </c>
      <c r="AU181" s="270" t="s">
        <v>89</v>
      </c>
      <c r="AV181" s="15" t="s">
        <v>87</v>
      </c>
      <c r="AW181" s="15" t="s">
        <v>36</v>
      </c>
      <c r="AX181" s="15" t="s">
        <v>79</v>
      </c>
      <c r="AY181" s="270" t="s">
        <v>125</v>
      </c>
    </row>
    <row r="182" s="13" customFormat="1">
      <c r="A182" s="13"/>
      <c r="B182" s="239"/>
      <c r="C182" s="240"/>
      <c r="D182" s="233" t="s">
        <v>191</v>
      </c>
      <c r="E182" s="241" t="s">
        <v>1</v>
      </c>
      <c r="F182" s="242" t="s">
        <v>218</v>
      </c>
      <c r="G182" s="240"/>
      <c r="H182" s="243">
        <v>377</v>
      </c>
      <c r="I182" s="244"/>
      <c r="J182" s="240"/>
      <c r="K182" s="240"/>
      <c r="L182" s="245"/>
      <c r="M182" s="246"/>
      <c r="N182" s="247"/>
      <c r="O182" s="247"/>
      <c r="P182" s="247"/>
      <c r="Q182" s="247"/>
      <c r="R182" s="247"/>
      <c r="S182" s="247"/>
      <c r="T182" s="24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9" t="s">
        <v>191</v>
      </c>
      <c r="AU182" s="249" t="s">
        <v>89</v>
      </c>
      <c r="AV182" s="13" t="s">
        <v>89</v>
      </c>
      <c r="AW182" s="13" t="s">
        <v>36</v>
      </c>
      <c r="AX182" s="13" t="s">
        <v>79</v>
      </c>
      <c r="AY182" s="249" t="s">
        <v>125</v>
      </c>
    </row>
    <row r="183" s="15" customFormat="1">
      <c r="A183" s="15"/>
      <c r="B183" s="261"/>
      <c r="C183" s="262"/>
      <c r="D183" s="233" t="s">
        <v>191</v>
      </c>
      <c r="E183" s="263" t="s">
        <v>1</v>
      </c>
      <c r="F183" s="264" t="s">
        <v>219</v>
      </c>
      <c r="G183" s="262"/>
      <c r="H183" s="263" t="s">
        <v>1</v>
      </c>
      <c r="I183" s="265"/>
      <c r="J183" s="262"/>
      <c r="K183" s="262"/>
      <c r="L183" s="266"/>
      <c r="M183" s="267"/>
      <c r="N183" s="268"/>
      <c r="O183" s="268"/>
      <c r="P183" s="268"/>
      <c r="Q183" s="268"/>
      <c r="R183" s="268"/>
      <c r="S183" s="268"/>
      <c r="T183" s="269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0" t="s">
        <v>191</v>
      </c>
      <c r="AU183" s="270" t="s">
        <v>89</v>
      </c>
      <c r="AV183" s="15" t="s">
        <v>87</v>
      </c>
      <c r="AW183" s="15" t="s">
        <v>36</v>
      </c>
      <c r="AX183" s="15" t="s">
        <v>79</v>
      </c>
      <c r="AY183" s="270" t="s">
        <v>125</v>
      </c>
    </row>
    <row r="184" s="13" customFormat="1">
      <c r="A184" s="13"/>
      <c r="B184" s="239"/>
      <c r="C184" s="240"/>
      <c r="D184" s="233" t="s">
        <v>191</v>
      </c>
      <c r="E184" s="241" t="s">
        <v>1</v>
      </c>
      <c r="F184" s="242" t="s">
        <v>220</v>
      </c>
      <c r="G184" s="240"/>
      <c r="H184" s="243">
        <v>82.310000000000002</v>
      </c>
      <c r="I184" s="244"/>
      <c r="J184" s="240"/>
      <c r="K184" s="240"/>
      <c r="L184" s="245"/>
      <c r="M184" s="246"/>
      <c r="N184" s="247"/>
      <c r="O184" s="247"/>
      <c r="P184" s="247"/>
      <c r="Q184" s="247"/>
      <c r="R184" s="247"/>
      <c r="S184" s="247"/>
      <c r="T184" s="24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9" t="s">
        <v>191</v>
      </c>
      <c r="AU184" s="249" t="s">
        <v>89</v>
      </c>
      <c r="AV184" s="13" t="s">
        <v>89</v>
      </c>
      <c r="AW184" s="13" t="s">
        <v>36</v>
      </c>
      <c r="AX184" s="13" t="s">
        <v>79</v>
      </c>
      <c r="AY184" s="249" t="s">
        <v>125</v>
      </c>
    </row>
    <row r="185" s="14" customFormat="1">
      <c r="A185" s="14"/>
      <c r="B185" s="250"/>
      <c r="C185" s="251"/>
      <c r="D185" s="233" t="s">
        <v>191</v>
      </c>
      <c r="E185" s="252" t="s">
        <v>1</v>
      </c>
      <c r="F185" s="253" t="s">
        <v>204</v>
      </c>
      <c r="G185" s="251"/>
      <c r="H185" s="254">
        <v>846.50999999999999</v>
      </c>
      <c r="I185" s="255"/>
      <c r="J185" s="251"/>
      <c r="K185" s="251"/>
      <c r="L185" s="256"/>
      <c r="M185" s="257"/>
      <c r="N185" s="258"/>
      <c r="O185" s="258"/>
      <c r="P185" s="258"/>
      <c r="Q185" s="258"/>
      <c r="R185" s="258"/>
      <c r="S185" s="258"/>
      <c r="T185" s="25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0" t="s">
        <v>191</v>
      </c>
      <c r="AU185" s="260" t="s">
        <v>89</v>
      </c>
      <c r="AV185" s="14" t="s">
        <v>131</v>
      </c>
      <c r="AW185" s="14" t="s">
        <v>36</v>
      </c>
      <c r="AX185" s="14" t="s">
        <v>87</v>
      </c>
      <c r="AY185" s="260" t="s">
        <v>125</v>
      </c>
    </row>
    <row r="186" s="2" customFormat="1" ht="21.75" customHeight="1">
      <c r="A186" s="38"/>
      <c r="B186" s="39"/>
      <c r="C186" s="219" t="s">
        <v>226</v>
      </c>
      <c r="D186" s="219" t="s">
        <v>127</v>
      </c>
      <c r="E186" s="220" t="s">
        <v>227</v>
      </c>
      <c r="F186" s="221" t="s">
        <v>228</v>
      </c>
      <c r="G186" s="222" t="s">
        <v>188</v>
      </c>
      <c r="H186" s="223">
        <v>897.97799999999995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44</v>
      </c>
      <c r="O186" s="91"/>
      <c r="P186" s="229">
        <f>O186*H186</f>
        <v>0</v>
      </c>
      <c r="Q186" s="229">
        <v>0</v>
      </c>
      <c r="R186" s="229">
        <f>Q186*H186</f>
        <v>0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131</v>
      </c>
      <c r="AT186" s="231" t="s">
        <v>127</v>
      </c>
      <c r="AU186" s="231" t="s">
        <v>89</v>
      </c>
      <c r="AY186" s="17" t="s">
        <v>125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87</v>
      </c>
      <c r="BK186" s="232">
        <f>ROUND(I186*H186,2)</f>
        <v>0</v>
      </c>
      <c r="BL186" s="17" t="s">
        <v>131</v>
      </c>
      <c r="BM186" s="231" t="s">
        <v>229</v>
      </c>
    </row>
    <row r="187" s="2" customFormat="1">
      <c r="A187" s="38"/>
      <c r="B187" s="39"/>
      <c r="C187" s="40"/>
      <c r="D187" s="233" t="s">
        <v>133</v>
      </c>
      <c r="E187" s="40"/>
      <c r="F187" s="234" t="s">
        <v>230</v>
      </c>
      <c r="G187" s="40"/>
      <c r="H187" s="40"/>
      <c r="I187" s="235"/>
      <c r="J187" s="40"/>
      <c r="K187" s="40"/>
      <c r="L187" s="44"/>
      <c r="M187" s="236"/>
      <c r="N187" s="237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133</v>
      </c>
      <c r="AU187" s="17" t="s">
        <v>89</v>
      </c>
    </row>
    <row r="188" s="15" customFormat="1">
      <c r="A188" s="15"/>
      <c r="B188" s="261"/>
      <c r="C188" s="262"/>
      <c r="D188" s="233" t="s">
        <v>191</v>
      </c>
      <c r="E188" s="263" t="s">
        <v>1</v>
      </c>
      <c r="F188" s="264" t="s">
        <v>215</v>
      </c>
      <c r="G188" s="262"/>
      <c r="H188" s="263" t="s">
        <v>1</v>
      </c>
      <c r="I188" s="265"/>
      <c r="J188" s="262"/>
      <c r="K188" s="262"/>
      <c r="L188" s="266"/>
      <c r="M188" s="267"/>
      <c r="N188" s="268"/>
      <c r="O188" s="268"/>
      <c r="P188" s="268"/>
      <c r="Q188" s="268"/>
      <c r="R188" s="268"/>
      <c r="S188" s="268"/>
      <c r="T188" s="269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0" t="s">
        <v>191</v>
      </c>
      <c r="AU188" s="270" t="s">
        <v>89</v>
      </c>
      <c r="AV188" s="15" t="s">
        <v>87</v>
      </c>
      <c r="AW188" s="15" t="s">
        <v>36</v>
      </c>
      <c r="AX188" s="15" t="s">
        <v>79</v>
      </c>
      <c r="AY188" s="270" t="s">
        <v>125</v>
      </c>
    </row>
    <row r="189" s="13" customFormat="1">
      <c r="A189" s="13"/>
      <c r="B189" s="239"/>
      <c r="C189" s="240"/>
      <c r="D189" s="233" t="s">
        <v>191</v>
      </c>
      <c r="E189" s="241" t="s">
        <v>1</v>
      </c>
      <c r="F189" s="242" t="s">
        <v>216</v>
      </c>
      <c r="G189" s="240"/>
      <c r="H189" s="243">
        <v>387.19999999999999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9" t="s">
        <v>191</v>
      </c>
      <c r="AU189" s="249" t="s">
        <v>89</v>
      </c>
      <c r="AV189" s="13" t="s">
        <v>89</v>
      </c>
      <c r="AW189" s="13" t="s">
        <v>36</v>
      </c>
      <c r="AX189" s="13" t="s">
        <v>79</v>
      </c>
      <c r="AY189" s="249" t="s">
        <v>125</v>
      </c>
    </row>
    <row r="190" s="15" customFormat="1">
      <c r="A190" s="15"/>
      <c r="B190" s="261"/>
      <c r="C190" s="262"/>
      <c r="D190" s="233" t="s">
        <v>191</v>
      </c>
      <c r="E190" s="263" t="s">
        <v>1</v>
      </c>
      <c r="F190" s="264" t="s">
        <v>217</v>
      </c>
      <c r="G190" s="262"/>
      <c r="H190" s="263" t="s">
        <v>1</v>
      </c>
      <c r="I190" s="265"/>
      <c r="J190" s="262"/>
      <c r="K190" s="262"/>
      <c r="L190" s="266"/>
      <c r="M190" s="267"/>
      <c r="N190" s="268"/>
      <c r="O190" s="268"/>
      <c r="P190" s="268"/>
      <c r="Q190" s="268"/>
      <c r="R190" s="268"/>
      <c r="S190" s="268"/>
      <c r="T190" s="269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0" t="s">
        <v>191</v>
      </c>
      <c r="AU190" s="270" t="s">
        <v>89</v>
      </c>
      <c r="AV190" s="15" t="s">
        <v>87</v>
      </c>
      <c r="AW190" s="15" t="s">
        <v>36</v>
      </c>
      <c r="AX190" s="15" t="s">
        <v>79</v>
      </c>
      <c r="AY190" s="270" t="s">
        <v>125</v>
      </c>
    </row>
    <row r="191" s="13" customFormat="1">
      <c r="A191" s="13"/>
      <c r="B191" s="239"/>
      <c r="C191" s="240"/>
      <c r="D191" s="233" t="s">
        <v>191</v>
      </c>
      <c r="E191" s="241" t="s">
        <v>1</v>
      </c>
      <c r="F191" s="242" t="s">
        <v>218</v>
      </c>
      <c r="G191" s="240"/>
      <c r="H191" s="243">
        <v>377</v>
      </c>
      <c r="I191" s="244"/>
      <c r="J191" s="240"/>
      <c r="K191" s="240"/>
      <c r="L191" s="245"/>
      <c r="M191" s="246"/>
      <c r="N191" s="247"/>
      <c r="O191" s="247"/>
      <c r="P191" s="247"/>
      <c r="Q191" s="247"/>
      <c r="R191" s="247"/>
      <c r="S191" s="247"/>
      <c r="T191" s="24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9" t="s">
        <v>191</v>
      </c>
      <c r="AU191" s="249" t="s">
        <v>89</v>
      </c>
      <c r="AV191" s="13" t="s">
        <v>89</v>
      </c>
      <c r="AW191" s="13" t="s">
        <v>36</v>
      </c>
      <c r="AX191" s="13" t="s">
        <v>79</v>
      </c>
      <c r="AY191" s="249" t="s">
        <v>125</v>
      </c>
    </row>
    <row r="192" s="15" customFormat="1">
      <c r="A192" s="15"/>
      <c r="B192" s="261"/>
      <c r="C192" s="262"/>
      <c r="D192" s="233" t="s">
        <v>191</v>
      </c>
      <c r="E192" s="263" t="s">
        <v>1</v>
      </c>
      <c r="F192" s="264" t="s">
        <v>219</v>
      </c>
      <c r="G192" s="262"/>
      <c r="H192" s="263" t="s">
        <v>1</v>
      </c>
      <c r="I192" s="265"/>
      <c r="J192" s="262"/>
      <c r="K192" s="262"/>
      <c r="L192" s="266"/>
      <c r="M192" s="267"/>
      <c r="N192" s="268"/>
      <c r="O192" s="268"/>
      <c r="P192" s="268"/>
      <c r="Q192" s="268"/>
      <c r="R192" s="268"/>
      <c r="S192" s="268"/>
      <c r="T192" s="269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0" t="s">
        <v>191</v>
      </c>
      <c r="AU192" s="270" t="s">
        <v>89</v>
      </c>
      <c r="AV192" s="15" t="s">
        <v>87</v>
      </c>
      <c r="AW192" s="15" t="s">
        <v>36</v>
      </c>
      <c r="AX192" s="15" t="s">
        <v>79</v>
      </c>
      <c r="AY192" s="270" t="s">
        <v>125</v>
      </c>
    </row>
    <row r="193" s="13" customFormat="1">
      <c r="A193" s="13"/>
      <c r="B193" s="239"/>
      <c r="C193" s="240"/>
      <c r="D193" s="233" t="s">
        <v>191</v>
      </c>
      <c r="E193" s="241" t="s">
        <v>1</v>
      </c>
      <c r="F193" s="242" t="s">
        <v>220</v>
      </c>
      <c r="G193" s="240"/>
      <c r="H193" s="243">
        <v>82.310000000000002</v>
      </c>
      <c r="I193" s="244"/>
      <c r="J193" s="240"/>
      <c r="K193" s="240"/>
      <c r="L193" s="245"/>
      <c r="M193" s="246"/>
      <c r="N193" s="247"/>
      <c r="O193" s="247"/>
      <c r="P193" s="247"/>
      <c r="Q193" s="247"/>
      <c r="R193" s="247"/>
      <c r="S193" s="247"/>
      <c r="T193" s="24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9" t="s">
        <v>191</v>
      </c>
      <c r="AU193" s="249" t="s">
        <v>89</v>
      </c>
      <c r="AV193" s="13" t="s">
        <v>89</v>
      </c>
      <c r="AW193" s="13" t="s">
        <v>36</v>
      </c>
      <c r="AX193" s="13" t="s">
        <v>79</v>
      </c>
      <c r="AY193" s="249" t="s">
        <v>125</v>
      </c>
    </row>
    <row r="194" s="15" customFormat="1">
      <c r="A194" s="15"/>
      <c r="B194" s="261"/>
      <c r="C194" s="262"/>
      <c r="D194" s="233" t="s">
        <v>191</v>
      </c>
      <c r="E194" s="263" t="s">
        <v>1</v>
      </c>
      <c r="F194" s="264" t="s">
        <v>231</v>
      </c>
      <c r="G194" s="262"/>
      <c r="H194" s="263" t="s">
        <v>1</v>
      </c>
      <c r="I194" s="265"/>
      <c r="J194" s="262"/>
      <c r="K194" s="262"/>
      <c r="L194" s="266"/>
      <c r="M194" s="267"/>
      <c r="N194" s="268"/>
      <c r="O194" s="268"/>
      <c r="P194" s="268"/>
      <c r="Q194" s="268"/>
      <c r="R194" s="268"/>
      <c r="S194" s="268"/>
      <c r="T194" s="269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0" t="s">
        <v>191</v>
      </c>
      <c r="AU194" s="270" t="s">
        <v>89</v>
      </c>
      <c r="AV194" s="15" t="s">
        <v>87</v>
      </c>
      <c r="AW194" s="15" t="s">
        <v>36</v>
      </c>
      <c r="AX194" s="15" t="s">
        <v>79</v>
      </c>
      <c r="AY194" s="270" t="s">
        <v>125</v>
      </c>
    </row>
    <row r="195" s="13" customFormat="1">
      <c r="A195" s="13"/>
      <c r="B195" s="239"/>
      <c r="C195" s="240"/>
      <c r="D195" s="233" t="s">
        <v>191</v>
      </c>
      <c r="E195" s="241" t="s">
        <v>1</v>
      </c>
      <c r="F195" s="242" t="s">
        <v>232</v>
      </c>
      <c r="G195" s="240"/>
      <c r="H195" s="243">
        <v>51.468000000000004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9" t="s">
        <v>191</v>
      </c>
      <c r="AU195" s="249" t="s">
        <v>89</v>
      </c>
      <c r="AV195" s="13" t="s">
        <v>89</v>
      </c>
      <c r="AW195" s="13" t="s">
        <v>36</v>
      </c>
      <c r="AX195" s="13" t="s">
        <v>79</v>
      </c>
      <c r="AY195" s="249" t="s">
        <v>125</v>
      </c>
    </row>
    <row r="196" s="14" customFormat="1">
      <c r="A196" s="14"/>
      <c r="B196" s="250"/>
      <c r="C196" s="251"/>
      <c r="D196" s="233" t="s">
        <v>191</v>
      </c>
      <c r="E196" s="252" t="s">
        <v>1</v>
      </c>
      <c r="F196" s="253" t="s">
        <v>204</v>
      </c>
      <c r="G196" s="251"/>
      <c r="H196" s="254">
        <v>897.97799999999995</v>
      </c>
      <c r="I196" s="255"/>
      <c r="J196" s="251"/>
      <c r="K196" s="251"/>
      <c r="L196" s="256"/>
      <c r="M196" s="257"/>
      <c r="N196" s="258"/>
      <c r="O196" s="258"/>
      <c r="P196" s="258"/>
      <c r="Q196" s="258"/>
      <c r="R196" s="258"/>
      <c r="S196" s="258"/>
      <c r="T196" s="25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60" t="s">
        <v>191</v>
      </c>
      <c r="AU196" s="260" t="s">
        <v>89</v>
      </c>
      <c r="AV196" s="14" t="s">
        <v>131</v>
      </c>
      <c r="AW196" s="14" t="s">
        <v>36</v>
      </c>
      <c r="AX196" s="14" t="s">
        <v>87</v>
      </c>
      <c r="AY196" s="260" t="s">
        <v>125</v>
      </c>
    </row>
    <row r="197" s="2" customFormat="1" ht="21.75" customHeight="1">
      <c r="A197" s="38"/>
      <c r="B197" s="39"/>
      <c r="C197" s="219" t="s">
        <v>233</v>
      </c>
      <c r="D197" s="219" t="s">
        <v>127</v>
      </c>
      <c r="E197" s="220" t="s">
        <v>234</v>
      </c>
      <c r="F197" s="221" t="s">
        <v>235</v>
      </c>
      <c r="G197" s="222" t="s">
        <v>188</v>
      </c>
      <c r="H197" s="223">
        <v>549.64400000000001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44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131</v>
      </c>
      <c r="AT197" s="231" t="s">
        <v>127</v>
      </c>
      <c r="AU197" s="231" t="s">
        <v>89</v>
      </c>
      <c r="AY197" s="17" t="s">
        <v>125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87</v>
      </c>
      <c r="BK197" s="232">
        <f>ROUND(I197*H197,2)</f>
        <v>0</v>
      </c>
      <c r="BL197" s="17" t="s">
        <v>131</v>
      </c>
      <c r="BM197" s="231" t="s">
        <v>236</v>
      </c>
    </row>
    <row r="198" s="2" customFormat="1">
      <c r="A198" s="38"/>
      <c r="B198" s="39"/>
      <c r="C198" s="40"/>
      <c r="D198" s="233" t="s">
        <v>133</v>
      </c>
      <c r="E198" s="40"/>
      <c r="F198" s="234" t="s">
        <v>237</v>
      </c>
      <c r="G198" s="40"/>
      <c r="H198" s="40"/>
      <c r="I198" s="235"/>
      <c r="J198" s="40"/>
      <c r="K198" s="40"/>
      <c r="L198" s="44"/>
      <c r="M198" s="236"/>
      <c r="N198" s="237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133</v>
      </c>
      <c r="AU198" s="17" t="s">
        <v>89</v>
      </c>
    </row>
    <row r="199" s="15" customFormat="1">
      <c r="A199" s="15"/>
      <c r="B199" s="261"/>
      <c r="C199" s="262"/>
      <c r="D199" s="233" t="s">
        <v>191</v>
      </c>
      <c r="E199" s="263" t="s">
        <v>1</v>
      </c>
      <c r="F199" s="264" t="s">
        <v>215</v>
      </c>
      <c r="G199" s="262"/>
      <c r="H199" s="263" t="s">
        <v>1</v>
      </c>
      <c r="I199" s="265"/>
      <c r="J199" s="262"/>
      <c r="K199" s="262"/>
      <c r="L199" s="266"/>
      <c r="M199" s="267"/>
      <c r="N199" s="268"/>
      <c r="O199" s="268"/>
      <c r="P199" s="268"/>
      <c r="Q199" s="268"/>
      <c r="R199" s="268"/>
      <c r="S199" s="268"/>
      <c r="T199" s="269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0" t="s">
        <v>191</v>
      </c>
      <c r="AU199" s="270" t="s">
        <v>89</v>
      </c>
      <c r="AV199" s="15" t="s">
        <v>87</v>
      </c>
      <c r="AW199" s="15" t="s">
        <v>36</v>
      </c>
      <c r="AX199" s="15" t="s">
        <v>79</v>
      </c>
      <c r="AY199" s="270" t="s">
        <v>125</v>
      </c>
    </row>
    <row r="200" s="13" customFormat="1">
      <c r="A200" s="13"/>
      <c r="B200" s="239"/>
      <c r="C200" s="240"/>
      <c r="D200" s="233" t="s">
        <v>191</v>
      </c>
      <c r="E200" s="241" t="s">
        <v>1</v>
      </c>
      <c r="F200" s="242" t="s">
        <v>216</v>
      </c>
      <c r="G200" s="240"/>
      <c r="H200" s="243">
        <v>387.19999999999999</v>
      </c>
      <c r="I200" s="244"/>
      <c r="J200" s="240"/>
      <c r="K200" s="240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191</v>
      </c>
      <c r="AU200" s="249" t="s">
        <v>89</v>
      </c>
      <c r="AV200" s="13" t="s">
        <v>89</v>
      </c>
      <c r="AW200" s="13" t="s">
        <v>36</v>
      </c>
      <c r="AX200" s="13" t="s">
        <v>79</v>
      </c>
      <c r="AY200" s="249" t="s">
        <v>125</v>
      </c>
    </row>
    <row r="201" s="15" customFormat="1">
      <c r="A201" s="15"/>
      <c r="B201" s="261"/>
      <c r="C201" s="262"/>
      <c r="D201" s="233" t="s">
        <v>191</v>
      </c>
      <c r="E201" s="263" t="s">
        <v>1</v>
      </c>
      <c r="F201" s="264" t="s">
        <v>217</v>
      </c>
      <c r="G201" s="262"/>
      <c r="H201" s="263" t="s">
        <v>1</v>
      </c>
      <c r="I201" s="265"/>
      <c r="J201" s="262"/>
      <c r="K201" s="262"/>
      <c r="L201" s="266"/>
      <c r="M201" s="267"/>
      <c r="N201" s="268"/>
      <c r="O201" s="268"/>
      <c r="P201" s="268"/>
      <c r="Q201" s="268"/>
      <c r="R201" s="268"/>
      <c r="S201" s="268"/>
      <c r="T201" s="269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0" t="s">
        <v>191</v>
      </c>
      <c r="AU201" s="270" t="s">
        <v>89</v>
      </c>
      <c r="AV201" s="15" t="s">
        <v>87</v>
      </c>
      <c r="AW201" s="15" t="s">
        <v>36</v>
      </c>
      <c r="AX201" s="15" t="s">
        <v>79</v>
      </c>
      <c r="AY201" s="270" t="s">
        <v>125</v>
      </c>
    </row>
    <row r="202" s="13" customFormat="1">
      <c r="A202" s="13"/>
      <c r="B202" s="239"/>
      <c r="C202" s="240"/>
      <c r="D202" s="233" t="s">
        <v>191</v>
      </c>
      <c r="E202" s="241" t="s">
        <v>1</v>
      </c>
      <c r="F202" s="242" t="s">
        <v>218</v>
      </c>
      <c r="G202" s="240"/>
      <c r="H202" s="243">
        <v>377</v>
      </c>
      <c r="I202" s="244"/>
      <c r="J202" s="240"/>
      <c r="K202" s="240"/>
      <c r="L202" s="245"/>
      <c r="M202" s="246"/>
      <c r="N202" s="247"/>
      <c r="O202" s="247"/>
      <c r="P202" s="247"/>
      <c r="Q202" s="247"/>
      <c r="R202" s="247"/>
      <c r="S202" s="247"/>
      <c r="T202" s="248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9" t="s">
        <v>191</v>
      </c>
      <c r="AU202" s="249" t="s">
        <v>89</v>
      </c>
      <c r="AV202" s="13" t="s">
        <v>89</v>
      </c>
      <c r="AW202" s="13" t="s">
        <v>36</v>
      </c>
      <c r="AX202" s="13" t="s">
        <v>79</v>
      </c>
      <c r="AY202" s="249" t="s">
        <v>125</v>
      </c>
    </row>
    <row r="203" s="15" customFormat="1">
      <c r="A203" s="15"/>
      <c r="B203" s="261"/>
      <c r="C203" s="262"/>
      <c r="D203" s="233" t="s">
        <v>191</v>
      </c>
      <c r="E203" s="263" t="s">
        <v>1</v>
      </c>
      <c r="F203" s="264" t="s">
        <v>219</v>
      </c>
      <c r="G203" s="262"/>
      <c r="H203" s="263" t="s">
        <v>1</v>
      </c>
      <c r="I203" s="265"/>
      <c r="J203" s="262"/>
      <c r="K203" s="262"/>
      <c r="L203" s="266"/>
      <c r="M203" s="267"/>
      <c r="N203" s="268"/>
      <c r="O203" s="268"/>
      <c r="P203" s="268"/>
      <c r="Q203" s="268"/>
      <c r="R203" s="268"/>
      <c r="S203" s="268"/>
      <c r="T203" s="269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0" t="s">
        <v>191</v>
      </c>
      <c r="AU203" s="270" t="s">
        <v>89</v>
      </c>
      <c r="AV203" s="15" t="s">
        <v>87</v>
      </c>
      <c r="AW203" s="15" t="s">
        <v>36</v>
      </c>
      <c r="AX203" s="15" t="s">
        <v>79</v>
      </c>
      <c r="AY203" s="270" t="s">
        <v>125</v>
      </c>
    </row>
    <row r="204" s="13" customFormat="1">
      <c r="A204" s="13"/>
      <c r="B204" s="239"/>
      <c r="C204" s="240"/>
      <c r="D204" s="233" t="s">
        <v>191</v>
      </c>
      <c r="E204" s="241" t="s">
        <v>1</v>
      </c>
      <c r="F204" s="242" t="s">
        <v>220</v>
      </c>
      <c r="G204" s="240"/>
      <c r="H204" s="243">
        <v>82.310000000000002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9" t="s">
        <v>191</v>
      </c>
      <c r="AU204" s="249" t="s">
        <v>89</v>
      </c>
      <c r="AV204" s="13" t="s">
        <v>89</v>
      </c>
      <c r="AW204" s="13" t="s">
        <v>36</v>
      </c>
      <c r="AX204" s="13" t="s">
        <v>79</v>
      </c>
      <c r="AY204" s="249" t="s">
        <v>125</v>
      </c>
    </row>
    <row r="205" s="15" customFormat="1">
      <c r="A205" s="15"/>
      <c r="B205" s="261"/>
      <c r="C205" s="262"/>
      <c r="D205" s="233" t="s">
        <v>191</v>
      </c>
      <c r="E205" s="263" t="s">
        <v>1</v>
      </c>
      <c r="F205" s="264" t="s">
        <v>231</v>
      </c>
      <c r="G205" s="262"/>
      <c r="H205" s="263" t="s">
        <v>1</v>
      </c>
      <c r="I205" s="265"/>
      <c r="J205" s="262"/>
      <c r="K205" s="262"/>
      <c r="L205" s="266"/>
      <c r="M205" s="267"/>
      <c r="N205" s="268"/>
      <c r="O205" s="268"/>
      <c r="P205" s="268"/>
      <c r="Q205" s="268"/>
      <c r="R205" s="268"/>
      <c r="S205" s="268"/>
      <c r="T205" s="269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0" t="s">
        <v>191</v>
      </c>
      <c r="AU205" s="270" t="s">
        <v>89</v>
      </c>
      <c r="AV205" s="15" t="s">
        <v>87</v>
      </c>
      <c r="AW205" s="15" t="s">
        <v>36</v>
      </c>
      <c r="AX205" s="15" t="s">
        <v>79</v>
      </c>
      <c r="AY205" s="270" t="s">
        <v>125</v>
      </c>
    </row>
    <row r="206" s="13" customFormat="1">
      <c r="A206" s="13"/>
      <c r="B206" s="239"/>
      <c r="C206" s="240"/>
      <c r="D206" s="233" t="s">
        <v>191</v>
      </c>
      <c r="E206" s="241" t="s">
        <v>1</v>
      </c>
      <c r="F206" s="242" t="s">
        <v>238</v>
      </c>
      <c r="G206" s="240"/>
      <c r="H206" s="243">
        <v>25.734000000000002</v>
      </c>
      <c r="I206" s="244"/>
      <c r="J206" s="240"/>
      <c r="K206" s="240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191</v>
      </c>
      <c r="AU206" s="249" t="s">
        <v>89</v>
      </c>
      <c r="AV206" s="13" t="s">
        <v>89</v>
      </c>
      <c r="AW206" s="13" t="s">
        <v>36</v>
      </c>
      <c r="AX206" s="13" t="s">
        <v>79</v>
      </c>
      <c r="AY206" s="249" t="s">
        <v>125</v>
      </c>
    </row>
    <row r="207" s="15" customFormat="1">
      <c r="A207" s="15"/>
      <c r="B207" s="261"/>
      <c r="C207" s="262"/>
      <c r="D207" s="233" t="s">
        <v>191</v>
      </c>
      <c r="E207" s="263" t="s">
        <v>1</v>
      </c>
      <c r="F207" s="264" t="s">
        <v>239</v>
      </c>
      <c r="G207" s="262"/>
      <c r="H207" s="263" t="s">
        <v>1</v>
      </c>
      <c r="I207" s="265"/>
      <c r="J207" s="262"/>
      <c r="K207" s="262"/>
      <c r="L207" s="266"/>
      <c r="M207" s="267"/>
      <c r="N207" s="268"/>
      <c r="O207" s="268"/>
      <c r="P207" s="268"/>
      <c r="Q207" s="268"/>
      <c r="R207" s="268"/>
      <c r="S207" s="268"/>
      <c r="T207" s="269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70" t="s">
        <v>191</v>
      </c>
      <c r="AU207" s="270" t="s">
        <v>89</v>
      </c>
      <c r="AV207" s="15" t="s">
        <v>87</v>
      </c>
      <c r="AW207" s="15" t="s">
        <v>36</v>
      </c>
      <c r="AX207" s="15" t="s">
        <v>79</v>
      </c>
      <c r="AY207" s="270" t="s">
        <v>125</v>
      </c>
    </row>
    <row r="208" s="13" customFormat="1">
      <c r="A208" s="13"/>
      <c r="B208" s="239"/>
      <c r="C208" s="240"/>
      <c r="D208" s="233" t="s">
        <v>191</v>
      </c>
      <c r="E208" s="241" t="s">
        <v>1</v>
      </c>
      <c r="F208" s="242" t="s">
        <v>240</v>
      </c>
      <c r="G208" s="240"/>
      <c r="H208" s="243">
        <v>-322.60000000000002</v>
      </c>
      <c r="I208" s="244"/>
      <c r="J208" s="240"/>
      <c r="K208" s="240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191</v>
      </c>
      <c r="AU208" s="249" t="s">
        <v>89</v>
      </c>
      <c r="AV208" s="13" t="s">
        <v>89</v>
      </c>
      <c r="AW208" s="13" t="s">
        <v>36</v>
      </c>
      <c r="AX208" s="13" t="s">
        <v>79</v>
      </c>
      <c r="AY208" s="249" t="s">
        <v>125</v>
      </c>
    </row>
    <row r="209" s="14" customFormat="1">
      <c r="A209" s="14"/>
      <c r="B209" s="250"/>
      <c r="C209" s="251"/>
      <c r="D209" s="233" t="s">
        <v>191</v>
      </c>
      <c r="E209" s="252" t="s">
        <v>1</v>
      </c>
      <c r="F209" s="253" t="s">
        <v>204</v>
      </c>
      <c r="G209" s="251"/>
      <c r="H209" s="254">
        <v>549.64400000000001</v>
      </c>
      <c r="I209" s="255"/>
      <c r="J209" s="251"/>
      <c r="K209" s="251"/>
      <c r="L209" s="256"/>
      <c r="M209" s="257"/>
      <c r="N209" s="258"/>
      <c r="O209" s="258"/>
      <c r="P209" s="258"/>
      <c r="Q209" s="258"/>
      <c r="R209" s="258"/>
      <c r="S209" s="258"/>
      <c r="T209" s="25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0" t="s">
        <v>191</v>
      </c>
      <c r="AU209" s="260" t="s">
        <v>89</v>
      </c>
      <c r="AV209" s="14" t="s">
        <v>131</v>
      </c>
      <c r="AW209" s="14" t="s">
        <v>36</v>
      </c>
      <c r="AX209" s="14" t="s">
        <v>87</v>
      </c>
      <c r="AY209" s="260" t="s">
        <v>125</v>
      </c>
    </row>
    <row r="210" s="2" customFormat="1" ht="24.15" customHeight="1">
      <c r="A210" s="38"/>
      <c r="B210" s="39"/>
      <c r="C210" s="219" t="s">
        <v>241</v>
      </c>
      <c r="D210" s="219" t="s">
        <v>127</v>
      </c>
      <c r="E210" s="220" t="s">
        <v>242</v>
      </c>
      <c r="F210" s="221" t="s">
        <v>243</v>
      </c>
      <c r="G210" s="222" t="s">
        <v>188</v>
      </c>
      <c r="H210" s="223">
        <v>8630.6700000000001</v>
      </c>
      <c r="I210" s="224"/>
      <c r="J210" s="225">
        <f>ROUND(I210*H210,2)</f>
        <v>0</v>
      </c>
      <c r="K210" s="226"/>
      <c r="L210" s="44"/>
      <c r="M210" s="227" t="s">
        <v>1</v>
      </c>
      <c r="N210" s="228" t="s">
        <v>44</v>
      </c>
      <c r="O210" s="91"/>
      <c r="P210" s="229">
        <f>O210*H210</f>
        <v>0</v>
      </c>
      <c r="Q210" s="229">
        <v>0</v>
      </c>
      <c r="R210" s="229">
        <f>Q210*H210</f>
        <v>0</v>
      </c>
      <c r="S210" s="229">
        <v>0</v>
      </c>
      <c r="T210" s="230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31" t="s">
        <v>131</v>
      </c>
      <c r="AT210" s="231" t="s">
        <v>127</v>
      </c>
      <c r="AU210" s="231" t="s">
        <v>89</v>
      </c>
      <c r="AY210" s="17" t="s">
        <v>125</v>
      </c>
      <c r="BE210" s="232">
        <f>IF(N210="základní",J210,0)</f>
        <v>0</v>
      </c>
      <c r="BF210" s="232">
        <f>IF(N210="snížená",J210,0)</f>
        <v>0</v>
      </c>
      <c r="BG210" s="232">
        <f>IF(N210="zákl. přenesená",J210,0)</f>
        <v>0</v>
      </c>
      <c r="BH210" s="232">
        <f>IF(N210="sníž. přenesená",J210,0)</f>
        <v>0</v>
      </c>
      <c r="BI210" s="232">
        <f>IF(N210="nulová",J210,0)</f>
        <v>0</v>
      </c>
      <c r="BJ210" s="17" t="s">
        <v>87</v>
      </c>
      <c r="BK210" s="232">
        <f>ROUND(I210*H210,2)</f>
        <v>0</v>
      </c>
      <c r="BL210" s="17" t="s">
        <v>131</v>
      </c>
      <c r="BM210" s="231" t="s">
        <v>244</v>
      </c>
    </row>
    <row r="211" s="2" customFormat="1">
      <c r="A211" s="38"/>
      <c r="B211" s="39"/>
      <c r="C211" s="40"/>
      <c r="D211" s="233" t="s">
        <v>133</v>
      </c>
      <c r="E211" s="40"/>
      <c r="F211" s="234" t="s">
        <v>245</v>
      </c>
      <c r="G211" s="40"/>
      <c r="H211" s="40"/>
      <c r="I211" s="235"/>
      <c r="J211" s="40"/>
      <c r="K211" s="40"/>
      <c r="L211" s="44"/>
      <c r="M211" s="236"/>
      <c r="N211" s="237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133</v>
      </c>
      <c r="AU211" s="17" t="s">
        <v>89</v>
      </c>
    </row>
    <row r="212" s="15" customFormat="1">
      <c r="A212" s="15"/>
      <c r="B212" s="261"/>
      <c r="C212" s="262"/>
      <c r="D212" s="233" t="s">
        <v>191</v>
      </c>
      <c r="E212" s="263" t="s">
        <v>1</v>
      </c>
      <c r="F212" s="264" t="s">
        <v>215</v>
      </c>
      <c r="G212" s="262"/>
      <c r="H212" s="263" t="s">
        <v>1</v>
      </c>
      <c r="I212" s="265"/>
      <c r="J212" s="262"/>
      <c r="K212" s="262"/>
      <c r="L212" s="266"/>
      <c r="M212" s="267"/>
      <c r="N212" s="268"/>
      <c r="O212" s="268"/>
      <c r="P212" s="268"/>
      <c r="Q212" s="268"/>
      <c r="R212" s="268"/>
      <c r="S212" s="268"/>
      <c r="T212" s="269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0" t="s">
        <v>191</v>
      </c>
      <c r="AU212" s="270" t="s">
        <v>89</v>
      </c>
      <c r="AV212" s="15" t="s">
        <v>87</v>
      </c>
      <c r="AW212" s="15" t="s">
        <v>36</v>
      </c>
      <c r="AX212" s="15" t="s">
        <v>79</v>
      </c>
      <c r="AY212" s="270" t="s">
        <v>125</v>
      </c>
    </row>
    <row r="213" s="13" customFormat="1">
      <c r="A213" s="13"/>
      <c r="B213" s="239"/>
      <c r="C213" s="240"/>
      <c r="D213" s="233" t="s">
        <v>191</v>
      </c>
      <c r="E213" s="241" t="s">
        <v>1</v>
      </c>
      <c r="F213" s="242" t="s">
        <v>216</v>
      </c>
      <c r="G213" s="240"/>
      <c r="H213" s="243">
        <v>387.19999999999999</v>
      </c>
      <c r="I213" s="244"/>
      <c r="J213" s="240"/>
      <c r="K213" s="240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191</v>
      </c>
      <c r="AU213" s="249" t="s">
        <v>89</v>
      </c>
      <c r="AV213" s="13" t="s">
        <v>89</v>
      </c>
      <c r="AW213" s="13" t="s">
        <v>36</v>
      </c>
      <c r="AX213" s="13" t="s">
        <v>79</v>
      </c>
      <c r="AY213" s="249" t="s">
        <v>125</v>
      </c>
    </row>
    <row r="214" s="15" customFormat="1">
      <c r="A214" s="15"/>
      <c r="B214" s="261"/>
      <c r="C214" s="262"/>
      <c r="D214" s="233" t="s">
        <v>191</v>
      </c>
      <c r="E214" s="263" t="s">
        <v>1</v>
      </c>
      <c r="F214" s="264" t="s">
        <v>217</v>
      </c>
      <c r="G214" s="262"/>
      <c r="H214" s="263" t="s">
        <v>1</v>
      </c>
      <c r="I214" s="265"/>
      <c r="J214" s="262"/>
      <c r="K214" s="262"/>
      <c r="L214" s="266"/>
      <c r="M214" s="267"/>
      <c r="N214" s="268"/>
      <c r="O214" s="268"/>
      <c r="P214" s="268"/>
      <c r="Q214" s="268"/>
      <c r="R214" s="268"/>
      <c r="S214" s="268"/>
      <c r="T214" s="269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0" t="s">
        <v>191</v>
      </c>
      <c r="AU214" s="270" t="s">
        <v>89</v>
      </c>
      <c r="AV214" s="15" t="s">
        <v>87</v>
      </c>
      <c r="AW214" s="15" t="s">
        <v>36</v>
      </c>
      <c r="AX214" s="15" t="s">
        <v>79</v>
      </c>
      <c r="AY214" s="270" t="s">
        <v>125</v>
      </c>
    </row>
    <row r="215" s="13" customFormat="1">
      <c r="A215" s="13"/>
      <c r="B215" s="239"/>
      <c r="C215" s="240"/>
      <c r="D215" s="233" t="s">
        <v>191</v>
      </c>
      <c r="E215" s="241" t="s">
        <v>1</v>
      </c>
      <c r="F215" s="242" t="s">
        <v>218</v>
      </c>
      <c r="G215" s="240"/>
      <c r="H215" s="243">
        <v>377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9" t="s">
        <v>191</v>
      </c>
      <c r="AU215" s="249" t="s">
        <v>89</v>
      </c>
      <c r="AV215" s="13" t="s">
        <v>89</v>
      </c>
      <c r="AW215" s="13" t="s">
        <v>36</v>
      </c>
      <c r="AX215" s="13" t="s">
        <v>79</v>
      </c>
      <c r="AY215" s="249" t="s">
        <v>125</v>
      </c>
    </row>
    <row r="216" s="15" customFormat="1">
      <c r="A216" s="15"/>
      <c r="B216" s="261"/>
      <c r="C216" s="262"/>
      <c r="D216" s="233" t="s">
        <v>191</v>
      </c>
      <c r="E216" s="263" t="s">
        <v>1</v>
      </c>
      <c r="F216" s="264" t="s">
        <v>219</v>
      </c>
      <c r="G216" s="262"/>
      <c r="H216" s="263" t="s">
        <v>1</v>
      </c>
      <c r="I216" s="265"/>
      <c r="J216" s="262"/>
      <c r="K216" s="262"/>
      <c r="L216" s="266"/>
      <c r="M216" s="267"/>
      <c r="N216" s="268"/>
      <c r="O216" s="268"/>
      <c r="P216" s="268"/>
      <c r="Q216" s="268"/>
      <c r="R216" s="268"/>
      <c r="S216" s="268"/>
      <c r="T216" s="269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70" t="s">
        <v>191</v>
      </c>
      <c r="AU216" s="270" t="s">
        <v>89</v>
      </c>
      <c r="AV216" s="15" t="s">
        <v>87</v>
      </c>
      <c r="AW216" s="15" t="s">
        <v>36</v>
      </c>
      <c r="AX216" s="15" t="s">
        <v>79</v>
      </c>
      <c r="AY216" s="270" t="s">
        <v>125</v>
      </c>
    </row>
    <row r="217" s="13" customFormat="1">
      <c r="A217" s="13"/>
      <c r="B217" s="239"/>
      <c r="C217" s="240"/>
      <c r="D217" s="233" t="s">
        <v>191</v>
      </c>
      <c r="E217" s="241" t="s">
        <v>1</v>
      </c>
      <c r="F217" s="242" t="s">
        <v>220</v>
      </c>
      <c r="G217" s="240"/>
      <c r="H217" s="243">
        <v>82.310000000000002</v>
      </c>
      <c r="I217" s="244"/>
      <c r="J217" s="240"/>
      <c r="K217" s="240"/>
      <c r="L217" s="245"/>
      <c r="M217" s="246"/>
      <c r="N217" s="247"/>
      <c r="O217" s="247"/>
      <c r="P217" s="247"/>
      <c r="Q217" s="247"/>
      <c r="R217" s="247"/>
      <c r="S217" s="247"/>
      <c r="T217" s="24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9" t="s">
        <v>191</v>
      </c>
      <c r="AU217" s="249" t="s">
        <v>89</v>
      </c>
      <c r="AV217" s="13" t="s">
        <v>89</v>
      </c>
      <c r="AW217" s="13" t="s">
        <v>36</v>
      </c>
      <c r="AX217" s="13" t="s">
        <v>79</v>
      </c>
      <c r="AY217" s="249" t="s">
        <v>125</v>
      </c>
    </row>
    <row r="218" s="15" customFormat="1">
      <c r="A218" s="15"/>
      <c r="B218" s="261"/>
      <c r="C218" s="262"/>
      <c r="D218" s="233" t="s">
        <v>191</v>
      </c>
      <c r="E218" s="263" t="s">
        <v>1</v>
      </c>
      <c r="F218" s="264" t="s">
        <v>231</v>
      </c>
      <c r="G218" s="262"/>
      <c r="H218" s="263" t="s">
        <v>1</v>
      </c>
      <c r="I218" s="265"/>
      <c r="J218" s="262"/>
      <c r="K218" s="262"/>
      <c r="L218" s="266"/>
      <c r="M218" s="267"/>
      <c r="N218" s="268"/>
      <c r="O218" s="268"/>
      <c r="P218" s="268"/>
      <c r="Q218" s="268"/>
      <c r="R218" s="268"/>
      <c r="S218" s="268"/>
      <c r="T218" s="269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0" t="s">
        <v>191</v>
      </c>
      <c r="AU218" s="270" t="s">
        <v>89</v>
      </c>
      <c r="AV218" s="15" t="s">
        <v>87</v>
      </c>
      <c r="AW218" s="15" t="s">
        <v>36</v>
      </c>
      <c r="AX218" s="15" t="s">
        <v>79</v>
      </c>
      <c r="AY218" s="270" t="s">
        <v>125</v>
      </c>
    </row>
    <row r="219" s="13" customFormat="1">
      <c r="A219" s="13"/>
      <c r="B219" s="239"/>
      <c r="C219" s="240"/>
      <c r="D219" s="233" t="s">
        <v>191</v>
      </c>
      <c r="E219" s="241" t="s">
        <v>1</v>
      </c>
      <c r="F219" s="242" t="s">
        <v>232</v>
      </c>
      <c r="G219" s="240"/>
      <c r="H219" s="243">
        <v>51.468000000000004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9" t="s">
        <v>191</v>
      </c>
      <c r="AU219" s="249" t="s">
        <v>89</v>
      </c>
      <c r="AV219" s="13" t="s">
        <v>89</v>
      </c>
      <c r="AW219" s="13" t="s">
        <v>36</v>
      </c>
      <c r="AX219" s="13" t="s">
        <v>79</v>
      </c>
      <c r="AY219" s="249" t="s">
        <v>125</v>
      </c>
    </row>
    <row r="220" s="15" customFormat="1">
      <c r="A220" s="15"/>
      <c r="B220" s="261"/>
      <c r="C220" s="262"/>
      <c r="D220" s="233" t="s">
        <v>191</v>
      </c>
      <c r="E220" s="263" t="s">
        <v>1</v>
      </c>
      <c r="F220" s="264" t="s">
        <v>239</v>
      </c>
      <c r="G220" s="262"/>
      <c r="H220" s="263" t="s">
        <v>1</v>
      </c>
      <c r="I220" s="265"/>
      <c r="J220" s="262"/>
      <c r="K220" s="262"/>
      <c r="L220" s="266"/>
      <c r="M220" s="267"/>
      <c r="N220" s="268"/>
      <c r="O220" s="268"/>
      <c r="P220" s="268"/>
      <c r="Q220" s="268"/>
      <c r="R220" s="268"/>
      <c r="S220" s="268"/>
      <c r="T220" s="269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0" t="s">
        <v>191</v>
      </c>
      <c r="AU220" s="270" t="s">
        <v>89</v>
      </c>
      <c r="AV220" s="15" t="s">
        <v>87</v>
      </c>
      <c r="AW220" s="15" t="s">
        <v>36</v>
      </c>
      <c r="AX220" s="15" t="s">
        <v>79</v>
      </c>
      <c r="AY220" s="270" t="s">
        <v>125</v>
      </c>
    </row>
    <row r="221" s="13" customFormat="1">
      <c r="A221" s="13"/>
      <c r="B221" s="239"/>
      <c r="C221" s="240"/>
      <c r="D221" s="233" t="s">
        <v>191</v>
      </c>
      <c r="E221" s="241" t="s">
        <v>1</v>
      </c>
      <c r="F221" s="242" t="s">
        <v>240</v>
      </c>
      <c r="G221" s="240"/>
      <c r="H221" s="243">
        <v>-322.60000000000002</v>
      </c>
      <c r="I221" s="244"/>
      <c r="J221" s="240"/>
      <c r="K221" s="240"/>
      <c r="L221" s="245"/>
      <c r="M221" s="246"/>
      <c r="N221" s="247"/>
      <c r="O221" s="247"/>
      <c r="P221" s="247"/>
      <c r="Q221" s="247"/>
      <c r="R221" s="247"/>
      <c r="S221" s="247"/>
      <c r="T221" s="24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9" t="s">
        <v>191</v>
      </c>
      <c r="AU221" s="249" t="s">
        <v>89</v>
      </c>
      <c r="AV221" s="13" t="s">
        <v>89</v>
      </c>
      <c r="AW221" s="13" t="s">
        <v>36</v>
      </c>
      <c r="AX221" s="13" t="s">
        <v>79</v>
      </c>
      <c r="AY221" s="249" t="s">
        <v>125</v>
      </c>
    </row>
    <row r="222" s="14" customFormat="1">
      <c r="A222" s="14"/>
      <c r="B222" s="250"/>
      <c r="C222" s="251"/>
      <c r="D222" s="233" t="s">
        <v>191</v>
      </c>
      <c r="E222" s="252" t="s">
        <v>1</v>
      </c>
      <c r="F222" s="253" t="s">
        <v>204</v>
      </c>
      <c r="G222" s="251"/>
      <c r="H222" s="254">
        <v>575.37799999999993</v>
      </c>
      <c r="I222" s="255"/>
      <c r="J222" s="251"/>
      <c r="K222" s="251"/>
      <c r="L222" s="256"/>
      <c r="M222" s="257"/>
      <c r="N222" s="258"/>
      <c r="O222" s="258"/>
      <c r="P222" s="258"/>
      <c r="Q222" s="258"/>
      <c r="R222" s="258"/>
      <c r="S222" s="258"/>
      <c r="T222" s="25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0" t="s">
        <v>191</v>
      </c>
      <c r="AU222" s="260" t="s">
        <v>89</v>
      </c>
      <c r="AV222" s="14" t="s">
        <v>131</v>
      </c>
      <c r="AW222" s="14" t="s">
        <v>36</v>
      </c>
      <c r="AX222" s="14" t="s">
        <v>79</v>
      </c>
      <c r="AY222" s="260" t="s">
        <v>125</v>
      </c>
    </row>
    <row r="223" s="13" customFormat="1">
      <c r="A223" s="13"/>
      <c r="B223" s="239"/>
      <c r="C223" s="240"/>
      <c r="D223" s="233" t="s">
        <v>191</v>
      </c>
      <c r="E223" s="241" t="s">
        <v>1</v>
      </c>
      <c r="F223" s="242" t="s">
        <v>246</v>
      </c>
      <c r="G223" s="240"/>
      <c r="H223" s="243">
        <v>8630.6700000000001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9" t="s">
        <v>191</v>
      </c>
      <c r="AU223" s="249" t="s">
        <v>89</v>
      </c>
      <c r="AV223" s="13" t="s">
        <v>89</v>
      </c>
      <c r="AW223" s="13" t="s">
        <v>36</v>
      </c>
      <c r="AX223" s="13" t="s">
        <v>87</v>
      </c>
      <c r="AY223" s="249" t="s">
        <v>125</v>
      </c>
    </row>
    <row r="224" s="2" customFormat="1" ht="16.5" customHeight="1">
      <c r="A224" s="38"/>
      <c r="B224" s="39"/>
      <c r="C224" s="219" t="s">
        <v>7</v>
      </c>
      <c r="D224" s="219" t="s">
        <v>127</v>
      </c>
      <c r="E224" s="220" t="s">
        <v>247</v>
      </c>
      <c r="F224" s="221" t="s">
        <v>248</v>
      </c>
      <c r="G224" s="222" t="s">
        <v>188</v>
      </c>
      <c r="H224" s="223">
        <v>402</v>
      </c>
      <c r="I224" s="224"/>
      <c r="J224" s="225">
        <f>ROUND(I224*H224,2)</f>
        <v>0</v>
      </c>
      <c r="K224" s="226"/>
      <c r="L224" s="44"/>
      <c r="M224" s="227" t="s">
        <v>1</v>
      </c>
      <c r="N224" s="228" t="s">
        <v>44</v>
      </c>
      <c r="O224" s="91"/>
      <c r="P224" s="229">
        <f>O224*H224</f>
        <v>0</v>
      </c>
      <c r="Q224" s="229">
        <v>0</v>
      </c>
      <c r="R224" s="229">
        <f>Q224*H224</f>
        <v>0</v>
      </c>
      <c r="S224" s="229">
        <v>0</v>
      </c>
      <c r="T224" s="230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31" t="s">
        <v>131</v>
      </c>
      <c r="AT224" s="231" t="s">
        <v>127</v>
      </c>
      <c r="AU224" s="231" t="s">
        <v>89</v>
      </c>
      <c r="AY224" s="17" t="s">
        <v>125</v>
      </c>
      <c r="BE224" s="232">
        <f>IF(N224="základní",J224,0)</f>
        <v>0</v>
      </c>
      <c r="BF224" s="232">
        <f>IF(N224="snížená",J224,0)</f>
        <v>0</v>
      </c>
      <c r="BG224" s="232">
        <f>IF(N224="zákl. přenesená",J224,0)</f>
        <v>0</v>
      </c>
      <c r="BH224" s="232">
        <f>IF(N224="sníž. přenesená",J224,0)</f>
        <v>0</v>
      </c>
      <c r="BI224" s="232">
        <f>IF(N224="nulová",J224,0)</f>
        <v>0</v>
      </c>
      <c r="BJ224" s="17" t="s">
        <v>87</v>
      </c>
      <c r="BK224" s="232">
        <f>ROUND(I224*H224,2)</f>
        <v>0</v>
      </c>
      <c r="BL224" s="17" t="s">
        <v>131</v>
      </c>
      <c r="BM224" s="231" t="s">
        <v>249</v>
      </c>
    </row>
    <row r="225" s="2" customFormat="1">
      <c r="A225" s="38"/>
      <c r="B225" s="39"/>
      <c r="C225" s="40"/>
      <c r="D225" s="233" t="s">
        <v>133</v>
      </c>
      <c r="E225" s="40"/>
      <c r="F225" s="234" t="s">
        <v>250</v>
      </c>
      <c r="G225" s="40"/>
      <c r="H225" s="40"/>
      <c r="I225" s="235"/>
      <c r="J225" s="40"/>
      <c r="K225" s="40"/>
      <c r="L225" s="44"/>
      <c r="M225" s="236"/>
      <c r="N225" s="237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133</v>
      </c>
      <c r="AU225" s="17" t="s">
        <v>89</v>
      </c>
    </row>
    <row r="226" s="15" customFormat="1">
      <c r="A226" s="15"/>
      <c r="B226" s="261"/>
      <c r="C226" s="262"/>
      <c r="D226" s="233" t="s">
        <v>191</v>
      </c>
      <c r="E226" s="263" t="s">
        <v>1</v>
      </c>
      <c r="F226" s="264" t="s">
        <v>251</v>
      </c>
      <c r="G226" s="262"/>
      <c r="H226" s="263" t="s">
        <v>1</v>
      </c>
      <c r="I226" s="265"/>
      <c r="J226" s="262"/>
      <c r="K226" s="262"/>
      <c r="L226" s="266"/>
      <c r="M226" s="267"/>
      <c r="N226" s="268"/>
      <c r="O226" s="268"/>
      <c r="P226" s="268"/>
      <c r="Q226" s="268"/>
      <c r="R226" s="268"/>
      <c r="S226" s="268"/>
      <c r="T226" s="269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0" t="s">
        <v>191</v>
      </c>
      <c r="AU226" s="270" t="s">
        <v>89</v>
      </c>
      <c r="AV226" s="15" t="s">
        <v>87</v>
      </c>
      <c r="AW226" s="15" t="s">
        <v>36</v>
      </c>
      <c r="AX226" s="15" t="s">
        <v>79</v>
      </c>
      <c r="AY226" s="270" t="s">
        <v>125</v>
      </c>
    </row>
    <row r="227" s="13" customFormat="1">
      <c r="A227" s="13"/>
      <c r="B227" s="239"/>
      <c r="C227" s="240"/>
      <c r="D227" s="233" t="s">
        <v>191</v>
      </c>
      <c r="E227" s="241" t="s">
        <v>1</v>
      </c>
      <c r="F227" s="242" t="s">
        <v>252</v>
      </c>
      <c r="G227" s="240"/>
      <c r="H227" s="243">
        <v>79.400000000000006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191</v>
      </c>
      <c r="AU227" s="249" t="s">
        <v>89</v>
      </c>
      <c r="AV227" s="13" t="s">
        <v>89</v>
      </c>
      <c r="AW227" s="13" t="s">
        <v>36</v>
      </c>
      <c r="AX227" s="13" t="s">
        <v>79</v>
      </c>
      <c r="AY227" s="249" t="s">
        <v>125</v>
      </c>
    </row>
    <row r="228" s="15" customFormat="1">
      <c r="A228" s="15"/>
      <c r="B228" s="261"/>
      <c r="C228" s="262"/>
      <c r="D228" s="233" t="s">
        <v>191</v>
      </c>
      <c r="E228" s="263" t="s">
        <v>1</v>
      </c>
      <c r="F228" s="264" t="s">
        <v>239</v>
      </c>
      <c r="G228" s="262"/>
      <c r="H228" s="263" t="s">
        <v>1</v>
      </c>
      <c r="I228" s="265"/>
      <c r="J228" s="262"/>
      <c r="K228" s="262"/>
      <c r="L228" s="266"/>
      <c r="M228" s="267"/>
      <c r="N228" s="268"/>
      <c r="O228" s="268"/>
      <c r="P228" s="268"/>
      <c r="Q228" s="268"/>
      <c r="R228" s="268"/>
      <c r="S228" s="268"/>
      <c r="T228" s="269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70" t="s">
        <v>191</v>
      </c>
      <c r="AU228" s="270" t="s">
        <v>89</v>
      </c>
      <c r="AV228" s="15" t="s">
        <v>87</v>
      </c>
      <c r="AW228" s="15" t="s">
        <v>36</v>
      </c>
      <c r="AX228" s="15" t="s">
        <v>79</v>
      </c>
      <c r="AY228" s="270" t="s">
        <v>125</v>
      </c>
    </row>
    <row r="229" s="13" customFormat="1">
      <c r="A229" s="13"/>
      <c r="B229" s="239"/>
      <c r="C229" s="240"/>
      <c r="D229" s="233" t="s">
        <v>191</v>
      </c>
      <c r="E229" s="241" t="s">
        <v>1</v>
      </c>
      <c r="F229" s="242" t="s">
        <v>253</v>
      </c>
      <c r="G229" s="240"/>
      <c r="H229" s="243">
        <v>322.60000000000002</v>
      </c>
      <c r="I229" s="244"/>
      <c r="J229" s="240"/>
      <c r="K229" s="240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191</v>
      </c>
      <c r="AU229" s="249" t="s">
        <v>89</v>
      </c>
      <c r="AV229" s="13" t="s">
        <v>89</v>
      </c>
      <c r="AW229" s="13" t="s">
        <v>36</v>
      </c>
      <c r="AX229" s="13" t="s">
        <v>79</v>
      </c>
      <c r="AY229" s="249" t="s">
        <v>125</v>
      </c>
    </row>
    <row r="230" s="14" customFormat="1">
      <c r="A230" s="14"/>
      <c r="B230" s="250"/>
      <c r="C230" s="251"/>
      <c r="D230" s="233" t="s">
        <v>191</v>
      </c>
      <c r="E230" s="252" t="s">
        <v>1</v>
      </c>
      <c r="F230" s="253" t="s">
        <v>204</v>
      </c>
      <c r="G230" s="251"/>
      <c r="H230" s="254">
        <v>402</v>
      </c>
      <c r="I230" s="255"/>
      <c r="J230" s="251"/>
      <c r="K230" s="251"/>
      <c r="L230" s="256"/>
      <c r="M230" s="257"/>
      <c r="N230" s="258"/>
      <c r="O230" s="258"/>
      <c r="P230" s="258"/>
      <c r="Q230" s="258"/>
      <c r="R230" s="258"/>
      <c r="S230" s="258"/>
      <c r="T230" s="25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0" t="s">
        <v>191</v>
      </c>
      <c r="AU230" s="260" t="s">
        <v>89</v>
      </c>
      <c r="AV230" s="14" t="s">
        <v>131</v>
      </c>
      <c r="AW230" s="14" t="s">
        <v>36</v>
      </c>
      <c r="AX230" s="14" t="s">
        <v>87</v>
      </c>
      <c r="AY230" s="260" t="s">
        <v>125</v>
      </c>
    </row>
    <row r="231" s="2" customFormat="1" ht="16.5" customHeight="1">
      <c r="A231" s="38"/>
      <c r="B231" s="39"/>
      <c r="C231" s="219" t="s">
        <v>254</v>
      </c>
      <c r="D231" s="219" t="s">
        <v>127</v>
      </c>
      <c r="E231" s="220" t="s">
        <v>255</v>
      </c>
      <c r="F231" s="221" t="s">
        <v>256</v>
      </c>
      <c r="G231" s="222" t="s">
        <v>188</v>
      </c>
      <c r="H231" s="223">
        <v>322.60000000000002</v>
      </c>
      <c r="I231" s="224"/>
      <c r="J231" s="225">
        <f>ROUND(I231*H231,2)</f>
        <v>0</v>
      </c>
      <c r="K231" s="226"/>
      <c r="L231" s="44"/>
      <c r="M231" s="227" t="s">
        <v>1</v>
      </c>
      <c r="N231" s="228" t="s">
        <v>44</v>
      </c>
      <c r="O231" s="91"/>
      <c r="P231" s="229">
        <f>O231*H231</f>
        <v>0</v>
      </c>
      <c r="Q231" s="229">
        <v>0</v>
      </c>
      <c r="R231" s="229">
        <f>Q231*H231</f>
        <v>0</v>
      </c>
      <c r="S231" s="229">
        <v>0</v>
      </c>
      <c r="T231" s="230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31" t="s">
        <v>131</v>
      </c>
      <c r="AT231" s="231" t="s">
        <v>127</v>
      </c>
      <c r="AU231" s="231" t="s">
        <v>89</v>
      </c>
      <c r="AY231" s="17" t="s">
        <v>125</v>
      </c>
      <c r="BE231" s="232">
        <f>IF(N231="základní",J231,0)</f>
        <v>0</v>
      </c>
      <c r="BF231" s="232">
        <f>IF(N231="snížená",J231,0)</f>
        <v>0</v>
      </c>
      <c r="BG231" s="232">
        <f>IF(N231="zákl. přenesená",J231,0)</f>
        <v>0</v>
      </c>
      <c r="BH231" s="232">
        <f>IF(N231="sníž. přenesená",J231,0)</f>
        <v>0</v>
      </c>
      <c r="BI231" s="232">
        <f>IF(N231="nulová",J231,0)</f>
        <v>0</v>
      </c>
      <c r="BJ231" s="17" t="s">
        <v>87</v>
      </c>
      <c r="BK231" s="232">
        <f>ROUND(I231*H231,2)</f>
        <v>0</v>
      </c>
      <c r="BL231" s="17" t="s">
        <v>131</v>
      </c>
      <c r="BM231" s="231" t="s">
        <v>257</v>
      </c>
    </row>
    <row r="232" s="2" customFormat="1">
      <c r="A232" s="38"/>
      <c r="B232" s="39"/>
      <c r="C232" s="40"/>
      <c r="D232" s="233" t="s">
        <v>133</v>
      </c>
      <c r="E232" s="40"/>
      <c r="F232" s="234" t="s">
        <v>258</v>
      </c>
      <c r="G232" s="40"/>
      <c r="H232" s="40"/>
      <c r="I232" s="235"/>
      <c r="J232" s="40"/>
      <c r="K232" s="40"/>
      <c r="L232" s="44"/>
      <c r="M232" s="236"/>
      <c r="N232" s="237"/>
      <c r="O232" s="91"/>
      <c r="P232" s="91"/>
      <c r="Q232" s="91"/>
      <c r="R232" s="91"/>
      <c r="S232" s="91"/>
      <c r="T232" s="92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133</v>
      </c>
      <c r="AU232" s="17" t="s">
        <v>89</v>
      </c>
    </row>
    <row r="233" s="2" customFormat="1" ht="16.5" customHeight="1">
      <c r="A233" s="38"/>
      <c r="B233" s="39"/>
      <c r="C233" s="219" t="s">
        <v>259</v>
      </c>
      <c r="D233" s="219" t="s">
        <v>127</v>
      </c>
      <c r="E233" s="220" t="s">
        <v>260</v>
      </c>
      <c r="F233" s="221" t="s">
        <v>261</v>
      </c>
      <c r="G233" s="222" t="s">
        <v>188</v>
      </c>
      <c r="H233" s="223">
        <v>402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44</v>
      </c>
      <c r="O233" s="91"/>
      <c r="P233" s="229">
        <f>O233*H233</f>
        <v>0</v>
      </c>
      <c r="Q233" s="229">
        <v>0</v>
      </c>
      <c r="R233" s="229">
        <f>Q233*H233</f>
        <v>0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131</v>
      </c>
      <c r="AT233" s="231" t="s">
        <v>127</v>
      </c>
      <c r="AU233" s="231" t="s">
        <v>89</v>
      </c>
      <c r="AY233" s="17" t="s">
        <v>125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87</v>
      </c>
      <c r="BK233" s="232">
        <f>ROUND(I233*H233,2)</f>
        <v>0</v>
      </c>
      <c r="BL233" s="17" t="s">
        <v>131</v>
      </c>
      <c r="BM233" s="231" t="s">
        <v>262</v>
      </c>
    </row>
    <row r="234" s="2" customFormat="1">
      <c r="A234" s="38"/>
      <c r="B234" s="39"/>
      <c r="C234" s="40"/>
      <c r="D234" s="233" t="s">
        <v>133</v>
      </c>
      <c r="E234" s="40"/>
      <c r="F234" s="234" t="s">
        <v>263</v>
      </c>
      <c r="G234" s="40"/>
      <c r="H234" s="40"/>
      <c r="I234" s="235"/>
      <c r="J234" s="40"/>
      <c r="K234" s="40"/>
      <c r="L234" s="44"/>
      <c r="M234" s="236"/>
      <c r="N234" s="237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133</v>
      </c>
      <c r="AU234" s="17" t="s">
        <v>89</v>
      </c>
    </row>
    <row r="235" s="15" customFormat="1">
      <c r="A235" s="15"/>
      <c r="B235" s="261"/>
      <c r="C235" s="262"/>
      <c r="D235" s="233" t="s">
        <v>191</v>
      </c>
      <c r="E235" s="263" t="s">
        <v>1</v>
      </c>
      <c r="F235" s="264" t="s">
        <v>251</v>
      </c>
      <c r="G235" s="262"/>
      <c r="H235" s="263" t="s">
        <v>1</v>
      </c>
      <c r="I235" s="265"/>
      <c r="J235" s="262"/>
      <c r="K235" s="262"/>
      <c r="L235" s="266"/>
      <c r="M235" s="267"/>
      <c r="N235" s="268"/>
      <c r="O235" s="268"/>
      <c r="P235" s="268"/>
      <c r="Q235" s="268"/>
      <c r="R235" s="268"/>
      <c r="S235" s="268"/>
      <c r="T235" s="269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70" t="s">
        <v>191</v>
      </c>
      <c r="AU235" s="270" t="s">
        <v>89</v>
      </c>
      <c r="AV235" s="15" t="s">
        <v>87</v>
      </c>
      <c r="AW235" s="15" t="s">
        <v>36</v>
      </c>
      <c r="AX235" s="15" t="s">
        <v>79</v>
      </c>
      <c r="AY235" s="270" t="s">
        <v>125</v>
      </c>
    </row>
    <row r="236" s="13" customFormat="1">
      <c r="A236" s="13"/>
      <c r="B236" s="239"/>
      <c r="C236" s="240"/>
      <c r="D236" s="233" t="s">
        <v>191</v>
      </c>
      <c r="E236" s="241" t="s">
        <v>1</v>
      </c>
      <c r="F236" s="242" t="s">
        <v>252</v>
      </c>
      <c r="G236" s="240"/>
      <c r="H236" s="243">
        <v>79.400000000000006</v>
      </c>
      <c r="I236" s="244"/>
      <c r="J236" s="240"/>
      <c r="K236" s="240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191</v>
      </c>
      <c r="AU236" s="249" t="s">
        <v>89</v>
      </c>
      <c r="AV236" s="13" t="s">
        <v>89</v>
      </c>
      <c r="AW236" s="13" t="s">
        <v>36</v>
      </c>
      <c r="AX236" s="13" t="s">
        <v>79</v>
      </c>
      <c r="AY236" s="249" t="s">
        <v>125</v>
      </c>
    </row>
    <row r="237" s="15" customFormat="1">
      <c r="A237" s="15"/>
      <c r="B237" s="261"/>
      <c r="C237" s="262"/>
      <c r="D237" s="233" t="s">
        <v>191</v>
      </c>
      <c r="E237" s="263" t="s">
        <v>1</v>
      </c>
      <c r="F237" s="264" t="s">
        <v>239</v>
      </c>
      <c r="G237" s="262"/>
      <c r="H237" s="263" t="s">
        <v>1</v>
      </c>
      <c r="I237" s="265"/>
      <c r="J237" s="262"/>
      <c r="K237" s="262"/>
      <c r="L237" s="266"/>
      <c r="M237" s="267"/>
      <c r="N237" s="268"/>
      <c r="O237" s="268"/>
      <c r="P237" s="268"/>
      <c r="Q237" s="268"/>
      <c r="R237" s="268"/>
      <c r="S237" s="268"/>
      <c r="T237" s="269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0" t="s">
        <v>191</v>
      </c>
      <c r="AU237" s="270" t="s">
        <v>89</v>
      </c>
      <c r="AV237" s="15" t="s">
        <v>87</v>
      </c>
      <c r="AW237" s="15" t="s">
        <v>36</v>
      </c>
      <c r="AX237" s="15" t="s">
        <v>79</v>
      </c>
      <c r="AY237" s="270" t="s">
        <v>125</v>
      </c>
    </row>
    <row r="238" s="13" customFormat="1">
      <c r="A238" s="13"/>
      <c r="B238" s="239"/>
      <c r="C238" s="240"/>
      <c r="D238" s="233" t="s">
        <v>191</v>
      </c>
      <c r="E238" s="241" t="s">
        <v>1</v>
      </c>
      <c r="F238" s="242" t="s">
        <v>253</v>
      </c>
      <c r="G238" s="240"/>
      <c r="H238" s="243">
        <v>322.60000000000002</v>
      </c>
      <c r="I238" s="244"/>
      <c r="J238" s="240"/>
      <c r="K238" s="240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191</v>
      </c>
      <c r="AU238" s="249" t="s">
        <v>89</v>
      </c>
      <c r="AV238" s="13" t="s">
        <v>89</v>
      </c>
      <c r="AW238" s="13" t="s">
        <v>36</v>
      </c>
      <c r="AX238" s="13" t="s">
        <v>79</v>
      </c>
      <c r="AY238" s="249" t="s">
        <v>125</v>
      </c>
    </row>
    <row r="239" s="14" customFormat="1">
      <c r="A239" s="14"/>
      <c r="B239" s="250"/>
      <c r="C239" s="251"/>
      <c r="D239" s="233" t="s">
        <v>191</v>
      </c>
      <c r="E239" s="252" t="s">
        <v>1</v>
      </c>
      <c r="F239" s="253" t="s">
        <v>204</v>
      </c>
      <c r="G239" s="251"/>
      <c r="H239" s="254">
        <v>402</v>
      </c>
      <c r="I239" s="255"/>
      <c r="J239" s="251"/>
      <c r="K239" s="251"/>
      <c r="L239" s="256"/>
      <c r="M239" s="257"/>
      <c r="N239" s="258"/>
      <c r="O239" s="258"/>
      <c r="P239" s="258"/>
      <c r="Q239" s="258"/>
      <c r="R239" s="258"/>
      <c r="S239" s="258"/>
      <c r="T239" s="25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0" t="s">
        <v>191</v>
      </c>
      <c r="AU239" s="260" t="s">
        <v>89</v>
      </c>
      <c r="AV239" s="14" t="s">
        <v>131</v>
      </c>
      <c r="AW239" s="14" t="s">
        <v>36</v>
      </c>
      <c r="AX239" s="14" t="s">
        <v>87</v>
      </c>
      <c r="AY239" s="260" t="s">
        <v>125</v>
      </c>
    </row>
    <row r="240" s="2" customFormat="1" ht="16.5" customHeight="1">
      <c r="A240" s="38"/>
      <c r="B240" s="39"/>
      <c r="C240" s="219" t="s">
        <v>264</v>
      </c>
      <c r="D240" s="219" t="s">
        <v>127</v>
      </c>
      <c r="E240" s="220" t="s">
        <v>265</v>
      </c>
      <c r="F240" s="221" t="s">
        <v>266</v>
      </c>
      <c r="G240" s="222" t="s">
        <v>144</v>
      </c>
      <c r="H240" s="223">
        <v>794</v>
      </c>
      <c r="I240" s="224"/>
      <c r="J240" s="225">
        <f>ROUND(I240*H240,2)</f>
        <v>0</v>
      </c>
      <c r="K240" s="226"/>
      <c r="L240" s="44"/>
      <c r="M240" s="227" t="s">
        <v>1</v>
      </c>
      <c r="N240" s="228" t="s">
        <v>44</v>
      </c>
      <c r="O240" s="91"/>
      <c r="P240" s="229">
        <f>O240*H240</f>
        <v>0</v>
      </c>
      <c r="Q240" s="229">
        <v>0</v>
      </c>
      <c r="R240" s="229">
        <f>Q240*H240</f>
        <v>0</v>
      </c>
      <c r="S240" s="229">
        <v>0</v>
      </c>
      <c r="T240" s="230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31" t="s">
        <v>131</v>
      </c>
      <c r="AT240" s="231" t="s">
        <v>127</v>
      </c>
      <c r="AU240" s="231" t="s">
        <v>89</v>
      </c>
      <c r="AY240" s="17" t="s">
        <v>125</v>
      </c>
      <c r="BE240" s="232">
        <f>IF(N240="základní",J240,0)</f>
        <v>0</v>
      </c>
      <c r="BF240" s="232">
        <f>IF(N240="snížená",J240,0)</f>
        <v>0</v>
      </c>
      <c r="BG240" s="232">
        <f>IF(N240="zákl. přenesená",J240,0)</f>
        <v>0</v>
      </c>
      <c r="BH240" s="232">
        <f>IF(N240="sníž. přenesená",J240,0)</f>
        <v>0</v>
      </c>
      <c r="BI240" s="232">
        <f>IF(N240="nulová",J240,0)</f>
        <v>0</v>
      </c>
      <c r="BJ240" s="17" t="s">
        <v>87</v>
      </c>
      <c r="BK240" s="232">
        <f>ROUND(I240*H240,2)</f>
        <v>0</v>
      </c>
      <c r="BL240" s="17" t="s">
        <v>131</v>
      </c>
      <c r="BM240" s="231" t="s">
        <v>267</v>
      </c>
    </row>
    <row r="241" s="2" customFormat="1">
      <c r="A241" s="38"/>
      <c r="B241" s="39"/>
      <c r="C241" s="40"/>
      <c r="D241" s="233" t="s">
        <v>133</v>
      </c>
      <c r="E241" s="40"/>
      <c r="F241" s="234" t="s">
        <v>268</v>
      </c>
      <c r="G241" s="40"/>
      <c r="H241" s="40"/>
      <c r="I241" s="235"/>
      <c r="J241" s="40"/>
      <c r="K241" s="40"/>
      <c r="L241" s="44"/>
      <c r="M241" s="236"/>
      <c r="N241" s="237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133</v>
      </c>
      <c r="AU241" s="17" t="s">
        <v>89</v>
      </c>
    </row>
    <row r="242" s="13" customFormat="1">
      <c r="A242" s="13"/>
      <c r="B242" s="239"/>
      <c r="C242" s="240"/>
      <c r="D242" s="233" t="s">
        <v>191</v>
      </c>
      <c r="E242" s="241" t="s">
        <v>1</v>
      </c>
      <c r="F242" s="242" t="s">
        <v>269</v>
      </c>
      <c r="G242" s="240"/>
      <c r="H242" s="243">
        <v>794</v>
      </c>
      <c r="I242" s="244"/>
      <c r="J242" s="240"/>
      <c r="K242" s="240"/>
      <c r="L242" s="245"/>
      <c r="M242" s="246"/>
      <c r="N242" s="247"/>
      <c r="O242" s="247"/>
      <c r="P242" s="247"/>
      <c r="Q242" s="247"/>
      <c r="R242" s="247"/>
      <c r="S242" s="247"/>
      <c r="T242" s="24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9" t="s">
        <v>191</v>
      </c>
      <c r="AU242" s="249" t="s">
        <v>89</v>
      </c>
      <c r="AV242" s="13" t="s">
        <v>89</v>
      </c>
      <c r="AW242" s="13" t="s">
        <v>36</v>
      </c>
      <c r="AX242" s="13" t="s">
        <v>87</v>
      </c>
      <c r="AY242" s="249" t="s">
        <v>125</v>
      </c>
    </row>
    <row r="243" s="2" customFormat="1" ht="16.5" customHeight="1">
      <c r="A243" s="38"/>
      <c r="B243" s="39"/>
      <c r="C243" s="271" t="s">
        <v>270</v>
      </c>
      <c r="D243" s="271" t="s">
        <v>271</v>
      </c>
      <c r="E243" s="272" t="s">
        <v>272</v>
      </c>
      <c r="F243" s="273" t="s">
        <v>273</v>
      </c>
      <c r="G243" s="274" t="s">
        <v>274</v>
      </c>
      <c r="H243" s="275">
        <v>11.91</v>
      </c>
      <c r="I243" s="276"/>
      <c r="J243" s="277">
        <f>ROUND(I243*H243,2)</f>
        <v>0</v>
      </c>
      <c r="K243" s="278"/>
      <c r="L243" s="279"/>
      <c r="M243" s="280" t="s">
        <v>1</v>
      </c>
      <c r="N243" s="281" t="s">
        <v>44</v>
      </c>
      <c r="O243" s="91"/>
      <c r="P243" s="229">
        <f>O243*H243</f>
        <v>0</v>
      </c>
      <c r="Q243" s="229">
        <v>0.001</v>
      </c>
      <c r="R243" s="229">
        <f>Q243*H243</f>
        <v>0.01191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166</v>
      </c>
      <c r="AT243" s="231" t="s">
        <v>271</v>
      </c>
      <c r="AU243" s="231" t="s">
        <v>89</v>
      </c>
      <c r="AY243" s="17" t="s">
        <v>125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87</v>
      </c>
      <c r="BK243" s="232">
        <f>ROUND(I243*H243,2)</f>
        <v>0</v>
      </c>
      <c r="BL243" s="17" t="s">
        <v>131</v>
      </c>
      <c r="BM243" s="231" t="s">
        <v>275</v>
      </c>
    </row>
    <row r="244" s="2" customFormat="1">
      <c r="A244" s="38"/>
      <c r="B244" s="39"/>
      <c r="C244" s="40"/>
      <c r="D244" s="233" t="s">
        <v>133</v>
      </c>
      <c r="E244" s="40"/>
      <c r="F244" s="234" t="s">
        <v>273</v>
      </c>
      <c r="G244" s="40"/>
      <c r="H244" s="40"/>
      <c r="I244" s="235"/>
      <c r="J244" s="40"/>
      <c r="K244" s="40"/>
      <c r="L244" s="44"/>
      <c r="M244" s="236"/>
      <c r="N244" s="237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133</v>
      </c>
      <c r="AU244" s="17" t="s">
        <v>89</v>
      </c>
    </row>
    <row r="245" s="13" customFormat="1">
      <c r="A245" s="13"/>
      <c r="B245" s="239"/>
      <c r="C245" s="240"/>
      <c r="D245" s="233" t="s">
        <v>191</v>
      </c>
      <c r="E245" s="241" t="s">
        <v>1</v>
      </c>
      <c r="F245" s="242" t="s">
        <v>276</v>
      </c>
      <c r="G245" s="240"/>
      <c r="H245" s="243">
        <v>11.91</v>
      </c>
      <c r="I245" s="244"/>
      <c r="J245" s="240"/>
      <c r="K245" s="240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191</v>
      </c>
      <c r="AU245" s="249" t="s">
        <v>89</v>
      </c>
      <c r="AV245" s="13" t="s">
        <v>89</v>
      </c>
      <c r="AW245" s="13" t="s">
        <v>36</v>
      </c>
      <c r="AX245" s="13" t="s">
        <v>87</v>
      </c>
      <c r="AY245" s="249" t="s">
        <v>125</v>
      </c>
    </row>
    <row r="246" s="2" customFormat="1" ht="16.5" customHeight="1">
      <c r="A246" s="38"/>
      <c r="B246" s="39"/>
      <c r="C246" s="219" t="s">
        <v>277</v>
      </c>
      <c r="D246" s="219" t="s">
        <v>127</v>
      </c>
      <c r="E246" s="220" t="s">
        <v>278</v>
      </c>
      <c r="F246" s="221" t="s">
        <v>279</v>
      </c>
      <c r="G246" s="222" t="s">
        <v>144</v>
      </c>
      <c r="H246" s="223">
        <v>1057.2000000000001</v>
      </c>
      <c r="I246" s="224"/>
      <c r="J246" s="225">
        <f>ROUND(I246*H246,2)</f>
        <v>0</v>
      </c>
      <c r="K246" s="226"/>
      <c r="L246" s="44"/>
      <c r="M246" s="227" t="s">
        <v>1</v>
      </c>
      <c r="N246" s="228" t="s">
        <v>44</v>
      </c>
      <c r="O246" s="91"/>
      <c r="P246" s="229">
        <f>O246*H246</f>
        <v>0</v>
      </c>
      <c r="Q246" s="229">
        <v>0</v>
      </c>
      <c r="R246" s="229">
        <f>Q246*H246</f>
        <v>0</v>
      </c>
      <c r="S246" s="229">
        <v>0</v>
      </c>
      <c r="T246" s="230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31" t="s">
        <v>131</v>
      </c>
      <c r="AT246" s="231" t="s">
        <v>127</v>
      </c>
      <c r="AU246" s="231" t="s">
        <v>89</v>
      </c>
      <c r="AY246" s="17" t="s">
        <v>125</v>
      </c>
      <c r="BE246" s="232">
        <f>IF(N246="základní",J246,0)</f>
        <v>0</v>
      </c>
      <c r="BF246" s="232">
        <f>IF(N246="snížená",J246,0)</f>
        <v>0</v>
      </c>
      <c r="BG246" s="232">
        <f>IF(N246="zákl. přenesená",J246,0)</f>
        <v>0</v>
      </c>
      <c r="BH246" s="232">
        <f>IF(N246="sníž. přenesená",J246,0)</f>
        <v>0</v>
      </c>
      <c r="BI246" s="232">
        <f>IF(N246="nulová",J246,0)</f>
        <v>0</v>
      </c>
      <c r="BJ246" s="17" t="s">
        <v>87</v>
      </c>
      <c r="BK246" s="232">
        <f>ROUND(I246*H246,2)</f>
        <v>0</v>
      </c>
      <c r="BL246" s="17" t="s">
        <v>131</v>
      </c>
      <c r="BM246" s="231" t="s">
        <v>280</v>
      </c>
    </row>
    <row r="247" s="2" customFormat="1">
      <c r="A247" s="38"/>
      <c r="B247" s="39"/>
      <c r="C247" s="40"/>
      <c r="D247" s="233" t="s">
        <v>133</v>
      </c>
      <c r="E247" s="40"/>
      <c r="F247" s="234" t="s">
        <v>281</v>
      </c>
      <c r="G247" s="40"/>
      <c r="H247" s="40"/>
      <c r="I247" s="235"/>
      <c r="J247" s="40"/>
      <c r="K247" s="40"/>
      <c r="L247" s="44"/>
      <c r="M247" s="236"/>
      <c r="N247" s="237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133</v>
      </c>
      <c r="AU247" s="17" t="s">
        <v>89</v>
      </c>
    </row>
    <row r="248" s="13" customFormat="1">
      <c r="A248" s="13"/>
      <c r="B248" s="239"/>
      <c r="C248" s="240"/>
      <c r="D248" s="233" t="s">
        <v>191</v>
      </c>
      <c r="E248" s="241" t="s">
        <v>1</v>
      </c>
      <c r="F248" s="242" t="s">
        <v>282</v>
      </c>
      <c r="G248" s="240"/>
      <c r="H248" s="243">
        <v>1057.2000000000001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9" t="s">
        <v>191</v>
      </c>
      <c r="AU248" s="249" t="s">
        <v>89</v>
      </c>
      <c r="AV248" s="13" t="s">
        <v>89</v>
      </c>
      <c r="AW248" s="13" t="s">
        <v>36</v>
      </c>
      <c r="AX248" s="13" t="s">
        <v>87</v>
      </c>
      <c r="AY248" s="249" t="s">
        <v>125</v>
      </c>
    </row>
    <row r="249" s="2" customFormat="1" ht="16.5" customHeight="1">
      <c r="A249" s="38"/>
      <c r="B249" s="39"/>
      <c r="C249" s="219" t="s">
        <v>283</v>
      </c>
      <c r="D249" s="219" t="s">
        <v>127</v>
      </c>
      <c r="E249" s="220" t="s">
        <v>284</v>
      </c>
      <c r="F249" s="221" t="s">
        <v>285</v>
      </c>
      <c r="G249" s="222" t="s">
        <v>144</v>
      </c>
      <c r="H249" s="223">
        <v>794</v>
      </c>
      <c r="I249" s="224"/>
      <c r="J249" s="225">
        <f>ROUND(I249*H249,2)</f>
        <v>0</v>
      </c>
      <c r="K249" s="226"/>
      <c r="L249" s="44"/>
      <c r="M249" s="227" t="s">
        <v>1</v>
      </c>
      <c r="N249" s="228" t="s">
        <v>44</v>
      </c>
      <c r="O249" s="91"/>
      <c r="P249" s="229">
        <f>O249*H249</f>
        <v>0</v>
      </c>
      <c r="Q249" s="229">
        <v>0</v>
      </c>
      <c r="R249" s="229">
        <f>Q249*H249</f>
        <v>0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131</v>
      </c>
      <c r="AT249" s="231" t="s">
        <v>127</v>
      </c>
      <c r="AU249" s="231" t="s">
        <v>89</v>
      </c>
      <c r="AY249" s="17" t="s">
        <v>125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87</v>
      </c>
      <c r="BK249" s="232">
        <f>ROUND(I249*H249,2)</f>
        <v>0</v>
      </c>
      <c r="BL249" s="17" t="s">
        <v>131</v>
      </c>
      <c r="BM249" s="231" t="s">
        <v>286</v>
      </c>
    </row>
    <row r="250" s="2" customFormat="1">
      <c r="A250" s="38"/>
      <c r="B250" s="39"/>
      <c r="C250" s="40"/>
      <c r="D250" s="233" t="s">
        <v>133</v>
      </c>
      <c r="E250" s="40"/>
      <c r="F250" s="234" t="s">
        <v>287</v>
      </c>
      <c r="G250" s="40"/>
      <c r="H250" s="40"/>
      <c r="I250" s="235"/>
      <c r="J250" s="40"/>
      <c r="K250" s="40"/>
      <c r="L250" s="44"/>
      <c r="M250" s="236"/>
      <c r="N250" s="237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133</v>
      </c>
      <c r="AU250" s="17" t="s">
        <v>89</v>
      </c>
    </row>
    <row r="251" s="2" customFormat="1">
      <c r="A251" s="38"/>
      <c r="B251" s="39"/>
      <c r="C251" s="40"/>
      <c r="D251" s="233" t="s">
        <v>135</v>
      </c>
      <c r="E251" s="40"/>
      <c r="F251" s="238" t="s">
        <v>288</v>
      </c>
      <c r="G251" s="40"/>
      <c r="H251" s="40"/>
      <c r="I251" s="235"/>
      <c r="J251" s="40"/>
      <c r="K251" s="40"/>
      <c r="L251" s="44"/>
      <c r="M251" s="236"/>
      <c r="N251" s="237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135</v>
      </c>
      <c r="AU251" s="17" t="s">
        <v>89</v>
      </c>
    </row>
    <row r="252" s="13" customFormat="1">
      <c r="A252" s="13"/>
      <c r="B252" s="239"/>
      <c r="C252" s="240"/>
      <c r="D252" s="233" t="s">
        <v>191</v>
      </c>
      <c r="E252" s="241" t="s">
        <v>1</v>
      </c>
      <c r="F252" s="242" t="s">
        <v>269</v>
      </c>
      <c r="G252" s="240"/>
      <c r="H252" s="243">
        <v>794</v>
      </c>
      <c r="I252" s="244"/>
      <c r="J252" s="240"/>
      <c r="K252" s="240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191</v>
      </c>
      <c r="AU252" s="249" t="s">
        <v>89</v>
      </c>
      <c r="AV252" s="13" t="s">
        <v>89</v>
      </c>
      <c r="AW252" s="13" t="s">
        <v>36</v>
      </c>
      <c r="AX252" s="13" t="s">
        <v>87</v>
      </c>
      <c r="AY252" s="249" t="s">
        <v>125</v>
      </c>
    </row>
    <row r="253" s="2" customFormat="1" ht="16.5" customHeight="1">
      <c r="A253" s="38"/>
      <c r="B253" s="39"/>
      <c r="C253" s="219" t="s">
        <v>289</v>
      </c>
      <c r="D253" s="219" t="s">
        <v>127</v>
      </c>
      <c r="E253" s="220" t="s">
        <v>290</v>
      </c>
      <c r="F253" s="221" t="s">
        <v>291</v>
      </c>
      <c r="G253" s="222" t="s">
        <v>188</v>
      </c>
      <c r="H253" s="223">
        <v>629.04399999999998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44</v>
      </c>
      <c r="O253" s="91"/>
      <c r="P253" s="229">
        <f>O253*H253</f>
        <v>0</v>
      </c>
      <c r="Q253" s="229">
        <v>0</v>
      </c>
      <c r="R253" s="229">
        <f>Q253*H253</f>
        <v>0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131</v>
      </c>
      <c r="AT253" s="231" t="s">
        <v>127</v>
      </c>
      <c r="AU253" s="231" t="s">
        <v>89</v>
      </c>
      <c r="AY253" s="17" t="s">
        <v>125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87</v>
      </c>
      <c r="BK253" s="232">
        <f>ROUND(I253*H253,2)</f>
        <v>0</v>
      </c>
      <c r="BL253" s="17" t="s">
        <v>131</v>
      </c>
      <c r="BM253" s="231" t="s">
        <v>292</v>
      </c>
    </row>
    <row r="254" s="2" customFormat="1">
      <c r="A254" s="38"/>
      <c r="B254" s="39"/>
      <c r="C254" s="40"/>
      <c r="D254" s="233" t="s">
        <v>133</v>
      </c>
      <c r="E254" s="40"/>
      <c r="F254" s="234" t="s">
        <v>291</v>
      </c>
      <c r="G254" s="40"/>
      <c r="H254" s="40"/>
      <c r="I254" s="235"/>
      <c r="J254" s="40"/>
      <c r="K254" s="40"/>
      <c r="L254" s="44"/>
      <c r="M254" s="236"/>
      <c r="N254" s="237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133</v>
      </c>
      <c r="AU254" s="17" t="s">
        <v>89</v>
      </c>
    </row>
    <row r="255" s="15" customFormat="1">
      <c r="A255" s="15"/>
      <c r="B255" s="261"/>
      <c r="C255" s="262"/>
      <c r="D255" s="233" t="s">
        <v>191</v>
      </c>
      <c r="E255" s="263" t="s">
        <v>1</v>
      </c>
      <c r="F255" s="264" t="s">
        <v>215</v>
      </c>
      <c r="G255" s="262"/>
      <c r="H255" s="263" t="s">
        <v>1</v>
      </c>
      <c r="I255" s="265"/>
      <c r="J255" s="262"/>
      <c r="K255" s="262"/>
      <c r="L255" s="266"/>
      <c r="M255" s="267"/>
      <c r="N255" s="268"/>
      <c r="O255" s="268"/>
      <c r="P255" s="268"/>
      <c r="Q255" s="268"/>
      <c r="R255" s="268"/>
      <c r="S255" s="268"/>
      <c r="T255" s="269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70" t="s">
        <v>191</v>
      </c>
      <c r="AU255" s="270" t="s">
        <v>89</v>
      </c>
      <c r="AV255" s="15" t="s">
        <v>87</v>
      </c>
      <c r="AW255" s="15" t="s">
        <v>36</v>
      </c>
      <c r="AX255" s="15" t="s">
        <v>79</v>
      </c>
      <c r="AY255" s="270" t="s">
        <v>125</v>
      </c>
    </row>
    <row r="256" s="13" customFormat="1">
      <c r="A256" s="13"/>
      <c r="B256" s="239"/>
      <c r="C256" s="240"/>
      <c r="D256" s="233" t="s">
        <v>191</v>
      </c>
      <c r="E256" s="241" t="s">
        <v>1</v>
      </c>
      <c r="F256" s="242" t="s">
        <v>216</v>
      </c>
      <c r="G256" s="240"/>
      <c r="H256" s="243">
        <v>387.19999999999999</v>
      </c>
      <c r="I256" s="244"/>
      <c r="J256" s="240"/>
      <c r="K256" s="240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191</v>
      </c>
      <c r="AU256" s="249" t="s">
        <v>89</v>
      </c>
      <c r="AV256" s="13" t="s">
        <v>89</v>
      </c>
      <c r="AW256" s="13" t="s">
        <v>36</v>
      </c>
      <c r="AX256" s="13" t="s">
        <v>79</v>
      </c>
      <c r="AY256" s="249" t="s">
        <v>125</v>
      </c>
    </row>
    <row r="257" s="15" customFormat="1">
      <c r="A257" s="15"/>
      <c r="B257" s="261"/>
      <c r="C257" s="262"/>
      <c r="D257" s="233" t="s">
        <v>191</v>
      </c>
      <c r="E257" s="263" t="s">
        <v>1</v>
      </c>
      <c r="F257" s="264" t="s">
        <v>217</v>
      </c>
      <c r="G257" s="262"/>
      <c r="H257" s="263" t="s">
        <v>1</v>
      </c>
      <c r="I257" s="265"/>
      <c r="J257" s="262"/>
      <c r="K257" s="262"/>
      <c r="L257" s="266"/>
      <c r="M257" s="267"/>
      <c r="N257" s="268"/>
      <c r="O257" s="268"/>
      <c r="P257" s="268"/>
      <c r="Q257" s="268"/>
      <c r="R257" s="268"/>
      <c r="S257" s="268"/>
      <c r="T257" s="269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0" t="s">
        <v>191</v>
      </c>
      <c r="AU257" s="270" t="s">
        <v>89</v>
      </c>
      <c r="AV257" s="15" t="s">
        <v>87</v>
      </c>
      <c r="AW257" s="15" t="s">
        <v>36</v>
      </c>
      <c r="AX257" s="15" t="s">
        <v>79</v>
      </c>
      <c r="AY257" s="270" t="s">
        <v>125</v>
      </c>
    </row>
    <row r="258" s="13" customFormat="1">
      <c r="A258" s="13"/>
      <c r="B258" s="239"/>
      <c r="C258" s="240"/>
      <c r="D258" s="233" t="s">
        <v>191</v>
      </c>
      <c r="E258" s="241" t="s">
        <v>1</v>
      </c>
      <c r="F258" s="242" t="s">
        <v>218</v>
      </c>
      <c r="G258" s="240"/>
      <c r="H258" s="243">
        <v>377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191</v>
      </c>
      <c r="AU258" s="249" t="s">
        <v>89</v>
      </c>
      <c r="AV258" s="13" t="s">
        <v>89</v>
      </c>
      <c r="AW258" s="13" t="s">
        <v>36</v>
      </c>
      <c r="AX258" s="13" t="s">
        <v>79</v>
      </c>
      <c r="AY258" s="249" t="s">
        <v>125</v>
      </c>
    </row>
    <row r="259" s="15" customFormat="1">
      <c r="A259" s="15"/>
      <c r="B259" s="261"/>
      <c r="C259" s="262"/>
      <c r="D259" s="233" t="s">
        <v>191</v>
      </c>
      <c r="E259" s="263" t="s">
        <v>1</v>
      </c>
      <c r="F259" s="264" t="s">
        <v>219</v>
      </c>
      <c r="G259" s="262"/>
      <c r="H259" s="263" t="s">
        <v>1</v>
      </c>
      <c r="I259" s="265"/>
      <c r="J259" s="262"/>
      <c r="K259" s="262"/>
      <c r="L259" s="266"/>
      <c r="M259" s="267"/>
      <c r="N259" s="268"/>
      <c r="O259" s="268"/>
      <c r="P259" s="268"/>
      <c r="Q259" s="268"/>
      <c r="R259" s="268"/>
      <c r="S259" s="268"/>
      <c r="T259" s="269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0" t="s">
        <v>191</v>
      </c>
      <c r="AU259" s="270" t="s">
        <v>89</v>
      </c>
      <c r="AV259" s="15" t="s">
        <v>87</v>
      </c>
      <c r="AW259" s="15" t="s">
        <v>36</v>
      </c>
      <c r="AX259" s="15" t="s">
        <v>79</v>
      </c>
      <c r="AY259" s="270" t="s">
        <v>125</v>
      </c>
    </row>
    <row r="260" s="13" customFormat="1">
      <c r="A260" s="13"/>
      <c r="B260" s="239"/>
      <c r="C260" s="240"/>
      <c r="D260" s="233" t="s">
        <v>191</v>
      </c>
      <c r="E260" s="241" t="s">
        <v>1</v>
      </c>
      <c r="F260" s="242" t="s">
        <v>220</v>
      </c>
      <c r="G260" s="240"/>
      <c r="H260" s="243">
        <v>82.310000000000002</v>
      </c>
      <c r="I260" s="244"/>
      <c r="J260" s="240"/>
      <c r="K260" s="240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191</v>
      </c>
      <c r="AU260" s="249" t="s">
        <v>89</v>
      </c>
      <c r="AV260" s="13" t="s">
        <v>89</v>
      </c>
      <c r="AW260" s="13" t="s">
        <v>36</v>
      </c>
      <c r="AX260" s="13" t="s">
        <v>79</v>
      </c>
      <c r="AY260" s="249" t="s">
        <v>125</v>
      </c>
    </row>
    <row r="261" s="15" customFormat="1">
      <c r="A261" s="15"/>
      <c r="B261" s="261"/>
      <c r="C261" s="262"/>
      <c r="D261" s="233" t="s">
        <v>191</v>
      </c>
      <c r="E261" s="263" t="s">
        <v>1</v>
      </c>
      <c r="F261" s="264" t="s">
        <v>231</v>
      </c>
      <c r="G261" s="262"/>
      <c r="H261" s="263" t="s">
        <v>1</v>
      </c>
      <c r="I261" s="265"/>
      <c r="J261" s="262"/>
      <c r="K261" s="262"/>
      <c r="L261" s="266"/>
      <c r="M261" s="267"/>
      <c r="N261" s="268"/>
      <c r="O261" s="268"/>
      <c r="P261" s="268"/>
      <c r="Q261" s="268"/>
      <c r="R261" s="268"/>
      <c r="S261" s="268"/>
      <c r="T261" s="269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0" t="s">
        <v>191</v>
      </c>
      <c r="AU261" s="270" t="s">
        <v>89</v>
      </c>
      <c r="AV261" s="15" t="s">
        <v>87</v>
      </c>
      <c r="AW261" s="15" t="s">
        <v>36</v>
      </c>
      <c r="AX261" s="15" t="s">
        <v>79</v>
      </c>
      <c r="AY261" s="270" t="s">
        <v>125</v>
      </c>
    </row>
    <row r="262" s="13" customFormat="1">
      <c r="A262" s="13"/>
      <c r="B262" s="239"/>
      <c r="C262" s="240"/>
      <c r="D262" s="233" t="s">
        <v>191</v>
      </c>
      <c r="E262" s="241" t="s">
        <v>1</v>
      </c>
      <c r="F262" s="242" t="s">
        <v>238</v>
      </c>
      <c r="G262" s="240"/>
      <c r="H262" s="243">
        <v>25.734000000000002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191</v>
      </c>
      <c r="AU262" s="249" t="s">
        <v>89</v>
      </c>
      <c r="AV262" s="13" t="s">
        <v>89</v>
      </c>
      <c r="AW262" s="13" t="s">
        <v>36</v>
      </c>
      <c r="AX262" s="13" t="s">
        <v>79</v>
      </c>
      <c r="AY262" s="249" t="s">
        <v>125</v>
      </c>
    </row>
    <row r="263" s="15" customFormat="1">
      <c r="A263" s="15"/>
      <c r="B263" s="261"/>
      <c r="C263" s="262"/>
      <c r="D263" s="233" t="s">
        <v>191</v>
      </c>
      <c r="E263" s="263" t="s">
        <v>1</v>
      </c>
      <c r="F263" s="264" t="s">
        <v>239</v>
      </c>
      <c r="G263" s="262"/>
      <c r="H263" s="263" t="s">
        <v>1</v>
      </c>
      <c r="I263" s="265"/>
      <c r="J263" s="262"/>
      <c r="K263" s="262"/>
      <c r="L263" s="266"/>
      <c r="M263" s="267"/>
      <c r="N263" s="268"/>
      <c r="O263" s="268"/>
      <c r="P263" s="268"/>
      <c r="Q263" s="268"/>
      <c r="R263" s="268"/>
      <c r="S263" s="268"/>
      <c r="T263" s="269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70" t="s">
        <v>191</v>
      </c>
      <c r="AU263" s="270" t="s">
        <v>89</v>
      </c>
      <c r="AV263" s="15" t="s">
        <v>87</v>
      </c>
      <c r="AW263" s="15" t="s">
        <v>36</v>
      </c>
      <c r="AX263" s="15" t="s">
        <v>79</v>
      </c>
      <c r="AY263" s="270" t="s">
        <v>125</v>
      </c>
    </row>
    <row r="264" s="13" customFormat="1">
      <c r="A264" s="13"/>
      <c r="B264" s="239"/>
      <c r="C264" s="240"/>
      <c r="D264" s="233" t="s">
        <v>191</v>
      </c>
      <c r="E264" s="241" t="s">
        <v>1</v>
      </c>
      <c r="F264" s="242" t="s">
        <v>240</v>
      </c>
      <c r="G264" s="240"/>
      <c r="H264" s="243">
        <v>-322.60000000000002</v>
      </c>
      <c r="I264" s="244"/>
      <c r="J264" s="240"/>
      <c r="K264" s="240"/>
      <c r="L264" s="245"/>
      <c r="M264" s="246"/>
      <c r="N264" s="247"/>
      <c r="O264" s="247"/>
      <c r="P264" s="247"/>
      <c r="Q264" s="247"/>
      <c r="R264" s="247"/>
      <c r="S264" s="247"/>
      <c r="T264" s="248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9" t="s">
        <v>191</v>
      </c>
      <c r="AU264" s="249" t="s">
        <v>89</v>
      </c>
      <c r="AV264" s="13" t="s">
        <v>89</v>
      </c>
      <c r="AW264" s="13" t="s">
        <v>36</v>
      </c>
      <c r="AX264" s="13" t="s">
        <v>79</v>
      </c>
      <c r="AY264" s="249" t="s">
        <v>125</v>
      </c>
    </row>
    <row r="265" s="15" customFormat="1">
      <c r="A265" s="15"/>
      <c r="B265" s="261"/>
      <c r="C265" s="262"/>
      <c r="D265" s="233" t="s">
        <v>191</v>
      </c>
      <c r="E265" s="263" t="s">
        <v>1</v>
      </c>
      <c r="F265" s="264" t="s">
        <v>251</v>
      </c>
      <c r="G265" s="262"/>
      <c r="H265" s="263" t="s">
        <v>1</v>
      </c>
      <c r="I265" s="265"/>
      <c r="J265" s="262"/>
      <c r="K265" s="262"/>
      <c r="L265" s="266"/>
      <c r="M265" s="267"/>
      <c r="N265" s="268"/>
      <c r="O265" s="268"/>
      <c r="P265" s="268"/>
      <c r="Q265" s="268"/>
      <c r="R265" s="268"/>
      <c r="S265" s="268"/>
      <c r="T265" s="269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0" t="s">
        <v>191</v>
      </c>
      <c r="AU265" s="270" t="s">
        <v>89</v>
      </c>
      <c r="AV265" s="15" t="s">
        <v>87</v>
      </c>
      <c r="AW265" s="15" t="s">
        <v>36</v>
      </c>
      <c r="AX265" s="15" t="s">
        <v>79</v>
      </c>
      <c r="AY265" s="270" t="s">
        <v>125</v>
      </c>
    </row>
    <row r="266" s="13" customFormat="1">
      <c r="A266" s="13"/>
      <c r="B266" s="239"/>
      <c r="C266" s="240"/>
      <c r="D266" s="233" t="s">
        <v>191</v>
      </c>
      <c r="E266" s="241" t="s">
        <v>1</v>
      </c>
      <c r="F266" s="242" t="s">
        <v>252</v>
      </c>
      <c r="G266" s="240"/>
      <c r="H266" s="243">
        <v>79.400000000000006</v>
      </c>
      <c r="I266" s="244"/>
      <c r="J266" s="240"/>
      <c r="K266" s="240"/>
      <c r="L266" s="245"/>
      <c r="M266" s="246"/>
      <c r="N266" s="247"/>
      <c r="O266" s="247"/>
      <c r="P266" s="247"/>
      <c r="Q266" s="247"/>
      <c r="R266" s="247"/>
      <c r="S266" s="247"/>
      <c r="T266" s="248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9" t="s">
        <v>191</v>
      </c>
      <c r="AU266" s="249" t="s">
        <v>89</v>
      </c>
      <c r="AV266" s="13" t="s">
        <v>89</v>
      </c>
      <c r="AW266" s="13" t="s">
        <v>36</v>
      </c>
      <c r="AX266" s="13" t="s">
        <v>79</v>
      </c>
      <c r="AY266" s="249" t="s">
        <v>125</v>
      </c>
    </row>
    <row r="267" s="14" customFormat="1">
      <c r="A267" s="14"/>
      <c r="B267" s="250"/>
      <c r="C267" s="251"/>
      <c r="D267" s="233" t="s">
        <v>191</v>
      </c>
      <c r="E267" s="252" t="s">
        <v>1</v>
      </c>
      <c r="F267" s="253" t="s">
        <v>204</v>
      </c>
      <c r="G267" s="251"/>
      <c r="H267" s="254">
        <v>629.04399999999998</v>
      </c>
      <c r="I267" s="255"/>
      <c r="J267" s="251"/>
      <c r="K267" s="251"/>
      <c r="L267" s="256"/>
      <c r="M267" s="257"/>
      <c r="N267" s="258"/>
      <c r="O267" s="258"/>
      <c r="P267" s="258"/>
      <c r="Q267" s="258"/>
      <c r="R267" s="258"/>
      <c r="S267" s="258"/>
      <c r="T267" s="25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0" t="s">
        <v>191</v>
      </c>
      <c r="AU267" s="260" t="s">
        <v>89</v>
      </c>
      <c r="AV267" s="14" t="s">
        <v>131</v>
      </c>
      <c r="AW267" s="14" t="s">
        <v>36</v>
      </c>
      <c r="AX267" s="14" t="s">
        <v>87</v>
      </c>
      <c r="AY267" s="260" t="s">
        <v>125</v>
      </c>
    </row>
    <row r="268" s="2" customFormat="1" ht="16.5" customHeight="1">
      <c r="A268" s="38"/>
      <c r="B268" s="39"/>
      <c r="C268" s="219" t="s">
        <v>293</v>
      </c>
      <c r="D268" s="219" t="s">
        <v>127</v>
      </c>
      <c r="E268" s="220" t="s">
        <v>294</v>
      </c>
      <c r="F268" s="221" t="s">
        <v>295</v>
      </c>
      <c r="G268" s="222" t="s">
        <v>296</v>
      </c>
      <c r="H268" s="223">
        <v>1</v>
      </c>
      <c r="I268" s="224"/>
      <c r="J268" s="225">
        <f>ROUND(I268*H268,2)</f>
        <v>0</v>
      </c>
      <c r="K268" s="226"/>
      <c r="L268" s="44"/>
      <c r="M268" s="227" t="s">
        <v>1</v>
      </c>
      <c r="N268" s="228" t="s">
        <v>44</v>
      </c>
      <c r="O268" s="91"/>
      <c r="P268" s="229">
        <f>O268*H268</f>
        <v>0</v>
      </c>
      <c r="Q268" s="229">
        <v>0</v>
      </c>
      <c r="R268" s="229">
        <f>Q268*H268</f>
        <v>0</v>
      </c>
      <c r="S268" s="229">
        <v>0</v>
      </c>
      <c r="T268" s="23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1" t="s">
        <v>131</v>
      </c>
      <c r="AT268" s="231" t="s">
        <v>127</v>
      </c>
      <c r="AU268" s="231" t="s">
        <v>89</v>
      </c>
      <c r="AY268" s="17" t="s">
        <v>125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7" t="s">
        <v>87</v>
      </c>
      <c r="BK268" s="232">
        <f>ROUND(I268*H268,2)</f>
        <v>0</v>
      </c>
      <c r="BL268" s="17" t="s">
        <v>131</v>
      </c>
      <c r="BM268" s="231" t="s">
        <v>297</v>
      </c>
    </row>
    <row r="269" s="2" customFormat="1">
      <c r="A269" s="38"/>
      <c r="B269" s="39"/>
      <c r="C269" s="40"/>
      <c r="D269" s="233" t="s">
        <v>133</v>
      </c>
      <c r="E269" s="40"/>
      <c r="F269" s="234" t="s">
        <v>295</v>
      </c>
      <c r="G269" s="40"/>
      <c r="H269" s="40"/>
      <c r="I269" s="235"/>
      <c r="J269" s="40"/>
      <c r="K269" s="40"/>
      <c r="L269" s="44"/>
      <c r="M269" s="236"/>
      <c r="N269" s="237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133</v>
      </c>
      <c r="AU269" s="17" t="s">
        <v>89</v>
      </c>
    </row>
    <row r="270" s="2" customFormat="1">
      <c r="A270" s="38"/>
      <c r="B270" s="39"/>
      <c r="C270" s="40"/>
      <c r="D270" s="233" t="s">
        <v>135</v>
      </c>
      <c r="E270" s="40"/>
      <c r="F270" s="238" t="s">
        <v>298</v>
      </c>
      <c r="G270" s="40"/>
      <c r="H270" s="40"/>
      <c r="I270" s="235"/>
      <c r="J270" s="40"/>
      <c r="K270" s="40"/>
      <c r="L270" s="44"/>
      <c r="M270" s="236"/>
      <c r="N270" s="237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135</v>
      </c>
      <c r="AU270" s="17" t="s">
        <v>89</v>
      </c>
    </row>
    <row r="271" s="2" customFormat="1" ht="16.5" customHeight="1">
      <c r="A271" s="38"/>
      <c r="B271" s="39"/>
      <c r="C271" s="219" t="s">
        <v>299</v>
      </c>
      <c r="D271" s="219" t="s">
        <v>127</v>
      </c>
      <c r="E271" s="220" t="s">
        <v>300</v>
      </c>
      <c r="F271" s="221" t="s">
        <v>301</v>
      </c>
      <c r="G271" s="222" t="s">
        <v>296</v>
      </c>
      <c r="H271" s="223">
        <v>1</v>
      </c>
      <c r="I271" s="224"/>
      <c r="J271" s="225">
        <f>ROUND(I271*H271,2)</f>
        <v>0</v>
      </c>
      <c r="K271" s="226"/>
      <c r="L271" s="44"/>
      <c r="M271" s="227" t="s">
        <v>1</v>
      </c>
      <c r="N271" s="228" t="s">
        <v>44</v>
      </c>
      <c r="O271" s="91"/>
      <c r="P271" s="229">
        <f>O271*H271</f>
        <v>0</v>
      </c>
      <c r="Q271" s="229">
        <v>3.0000000000000001E-05</v>
      </c>
      <c r="R271" s="229">
        <f>Q271*H271</f>
        <v>3.0000000000000001E-05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131</v>
      </c>
      <c r="AT271" s="231" t="s">
        <v>127</v>
      </c>
      <c r="AU271" s="231" t="s">
        <v>89</v>
      </c>
      <c r="AY271" s="17" t="s">
        <v>125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87</v>
      </c>
      <c r="BK271" s="232">
        <f>ROUND(I271*H271,2)</f>
        <v>0</v>
      </c>
      <c r="BL271" s="17" t="s">
        <v>131</v>
      </c>
      <c r="BM271" s="231" t="s">
        <v>302</v>
      </c>
    </row>
    <row r="272" s="2" customFormat="1">
      <c r="A272" s="38"/>
      <c r="B272" s="39"/>
      <c r="C272" s="40"/>
      <c r="D272" s="233" t="s">
        <v>133</v>
      </c>
      <c r="E272" s="40"/>
      <c r="F272" s="234" t="s">
        <v>301</v>
      </c>
      <c r="G272" s="40"/>
      <c r="H272" s="40"/>
      <c r="I272" s="235"/>
      <c r="J272" s="40"/>
      <c r="K272" s="40"/>
      <c r="L272" s="44"/>
      <c r="M272" s="236"/>
      <c r="N272" s="237"/>
      <c r="O272" s="91"/>
      <c r="P272" s="91"/>
      <c r="Q272" s="91"/>
      <c r="R272" s="91"/>
      <c r="S272" s="91"/>
      <c r="T272" s="92"/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T272" s="17" t="s">
        <v>133</v>
      </c>
      <c r="AU272" s="17" t="s">
        <v>89</v>
      </c>
    </row>
    <row r="273" s="2" customFormat="1">
      <c r="A273" s="38"/>
      <c r="B273" s="39"/>
      <c r="C273" s="40"/>
      <c r="D273" s="233" t="s">
        <v>135</v>
      </c>
      <c r="E273" s="40"/>
      <c r="F273" s="238" t="s">
        <v>303</v>
      </c>
      <c r="G273" s="40"/>
      <c r="H273" s="40"/>
      <c r="I273" s="235"/>
      <c r="J273" s="40"/>
      <c r="K273" s="40"/>
      <c r="L273" s="44"/>
      <c r="M273" s="236"/>
      <c r="N273" s="237"/>
      <c r="O273" s="91"/>
      <c r="P273" s="91"/>
      <c r="Q273" s="91"/>
      <c r="R273" s="91"/>
      <c r="S273" s="91"/>
      <c r="T273" s="92"/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T273" s="17" t="s">
        <v>135</v>
      </c>
      <c r="AU273" s="17" t="s">
        <v>89</v>
      </c>
    </row>
    <row r="274" s="12" customFormat="1" ht="22.8" customHeight="1">
      <c r="A274" s="12"/>
      <c r="B274" s="203"/>
      <c r="C274" s="204"/>
      <c r="D274" s="205" t="s">
        <v>78</v>
      </c>
      <c r="E274" s="217" t="s">
        <v>141</v>
      </c>
      <c r="F274" s="217" t="s">
        <v>304</v>
      </c>
      <c r="G274" s="204"/>
      <c r="H274" s="204"/>
      <c r="I274" s="207"/>
      <c r="J274" s="218">
        <f>BK274</f>
        <v>0</v>
      </c>
      <c r="K274" s="204"/>
      <c r="L274" s="209"/>
      <c r="M274" s="210"/>
      <c r="N274" s="211"/>
      <c r="O274" s="211"/>
      <c r="P274" s="212">
        <f>SUM(P275:P277)</f>
        <v>0</v>
      </c>
      <c r="Q274" s="211"/>
      <c r="R274" s="212">
        <f>SUM(R275:R277)</f>
        <v>10.863</v>
      </c>
      <c r="S274" s="211"/>
      <c r="T274" s="213">
        <f>SUM(T275:T277)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4" t="s">
        <v>87</v>
      </c>
      <c r="AT274" s="215" t="s">
        <v>78</v>
      </c>
      <c r="AU274" s="215" t="s">
        <v>87</v>
      </c>
      <c r="AY274" s="214" t="s">
        <v>125</v>
      </c>
      <c r="BK274" s="216">
        <f>SUM(BK275:BK277)</f>
        <v>0</v>
      </c>
    </row>
    <row r="275" s="2" customFormat="1" ht="16.5" customHeight="1">
      <c r="A275" s="38"/>
      <c r="B275" s="39"/>
      <c r="C275" s="219" t="s">
        <v>305</v>
      </c>
      <c r="D275" s="219" t="s">
        <v>127</v>
      </c>
      <c r="E275" s="220" t="s">
        <v>306</v>
      </c>
      <c r="F275" s="221" t="s">
        <v>307</v>
      </c>
      <c r="G275" s="222" t="s">
        <v>188</v>
      </c>
      <c r="H275" s="223">
        <v>3.75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44</v>
      </c>
      <c r="O275" s="91"/>
      <c r="P275" s="229">
        <f>O275*H275</f>
        <v>0</v>
      </c>
      <c r="Q275" s="229">
        <v>2.8967999999999998</v>
      </c>
      <c r="R275" s="229">
        <f>Q275*H275</f>
        <v>10.863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131</v>
      </c>
      <c r="AT275" s="231" t="s">
        <v>127</v>
      </c>
      <c r="AU275" s="231" t="s">
        <v>89</v>
      </c>
      <c r="AY275" s="17" t="s">
        <v>125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87</v>
      </c>
      <c r="BK275" s="232">
        <f>ROUND(I275*H275,2)</f>
        <v>0</v>
      </c>
      <c r="BL275" s="17" t="s">
        <v>131</v>
      </c>
      <c r="BM275" s="231" t="s">
        <v>308</v>
      </c>
    </row>
    <row r="276" s="2" customFormat="1">
      <c r="A276" s="38"/>
      <c r="B276" s="39"/>
      <c r="C276" s="40"/>
      <c r="D276" s="233" t="s">
        <v>133</v>
      </c>
      <c r="E276" s="40"/>
      <c r="F276" s="234" t="s">
        <v>309</v>
      </c>
      <c r="G276" s="40"/>
      <c r="H276" s="40"/>
      <c r="I276" s="235"/>
      <c r="J276" s="40"/>
      <c r="K276" s="40"/>
      <c r="L276" s="44"/>
      <c r="M276" s="236"/>
      <c r="N276" s="237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133</v>
      </c>
      <c r="AU276" s="17" t="s">
        <v>89</v>
      </c>
    </row>
    <row r="277" s="2" customFormat="1">
      <c r="A277" s="38"/>
      <c r="B277" s="39"/>
      <c r="C277" s="40"/>
      <c r="D277" s="233" t="s">
        <v>135</v>
      </c>
      <c r="E277" s="40"/>
      <c r="F277" s="238" t="s">
        <v>310</v>
      </c>
      <c r="G277" s="40"/>
      <c r="H277" s="40"/>
      <c r="I277" s="235"/>
      <c r="J277" s="40"/>
      <c r="K277" s="40"/>
      <c r="L277" s="44"/>
      <c r="M277" s="236"/>
      <c r="N277" s="237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135</v>
      </c>
      <c r="AU277" s="17" t="s">
        <v>89</v>
      </c>
    </row>
    <row r="278" s="12" customFormat="1" ht="22.8" customHeight="1">
      <c r="A278" s="12"/>
      <c r="B278" s="203"/>
      <c r="C278" s="204"/>
      <c r="D278" s="205" t="s">
        <v>78</v>
      </c>
      <c r="E278" s="217" t="s">
        <v>131</v>
      </c>
      <c r="F278" s="217" t="s">
        <v>311</v>
      </c>
      <c r="G278" s="204"/>
      <c r="H278" s="204"/>
      <c r="I278" s="207"/>
      <c r="J278" s="218">
        <f>BK278</f>
        <v>0</v>
      </c>
      <c r="K278" s="204"/>
      <c r="L278" s="209"/>
      <c r="M278" s="210"/>
      <c r="N278" s="211"/>
      <c r="O278" s="211"/>
      <c r="P278" s="212">
        <f>SUM(P279:P294)</f>
        <v>0</v>
      </c>
      <c r="Q278" s="211"/>
      <c r="R278" s="212">
        <f>SUM(R279:R294)</f>
        <v>710.14846619999992</v>
      </c>
      <c r="S278" s="211"/>
      <c r="T278" s="213">
        <f>SUM(T279:T294)</f>
        <v>0</v>
      </c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R278" s="214" t="s">
        <v>87</v>
      </c>
      <c r="AT278" s="215" t="s">
        <v>78</v>
      </c>
      <c r="AU278" s="215" t="s">
        <v>87</v>
      </c>
      <c r="AY278" s="214" t="s">
        <v>125</v>
      </c>
      <c r="BK278" s="216">
        <f>SUM(BK279:BK294)</f>
        <v>0</v>
      </c>
    </row>
    <row r="279" s="2" customFormat="1" ht="21.75" customHeight="1">
      <c r="A279" s="38"/>
      <c r="B279" s="39"/>
      <c r="C279" s="219" t="s">
        <v>312</v>
      </c>
      <c r="D279" s="219" t="s">
        <v>127</v>
      </c>
      <c r="E279" s="220" t="s">
        <v>313</v>
      </c>
      <c r="F279" s="221" t="s">
        <v>314</v>
      </c>
      <c r="G279" s="222" t="s">
        <v>144</v>
      </c>
      <c r="H279" s="223">
        <v>498.75</v>
      </c>
      <c r="I279" s="224"/>
      <c r="J279" s="225">
        <f>ROUND(I279*H279,2)</f>
        <v>0</v>
      </c>
      <c r="K279" s="226"/>
      <c r="L279" s="44"/>
      <c r="M279" s="227" t="s">
        <v>1</v>
      </c>
      <c r="N279" s="228" t="s">
        <v>44</v>
      </c>
      <c r="O279" s="91"/>
      <c r="P279" s="229">
        <f>O279*H279</f>
        <v>0</v>
      </c>
      <c r="Q279" s="229">
        <v>0</v>
      </c>
      <c r="R279" s="229">
        <f>Q279*H279</f>
        <v>0</v>
      </c>
      <c r="S279" s="229">
        <v>0</v>
      </c>
      <c r="T279" s="230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31" t="s">
        <v>131</v>
      </c>
      <c r="AT279" s="231" t="s">
        <v>127</v>
      </c>
      <c r="AU279" s="231" t="s">
        <v>89</v>
      </c>
      <c r="AY279" s="17" t="s">
        <v>125</v>
      </c>
      <c r="BE279" s="232">
        <f>IF(N279="základní",J279,0)</f>
        <v>0</v>
      </c>
      <c r="BF279" s="232">
        <f>IF(N279="snížená",J279,0)</f>
        <v>0</v>
      </c>
      <c r="BG279" s="232">
        <f>IF(N279="zákl. přenesená",J279,0)</f>
        <v>0</v>
      </c>
      <c r="BH279" s="232">
        <f>IF(N279="sníž. přenesená",J279,0)</f>
        <v>0</v>
      </c>
      <c r="BI279" s="232">
        <f>IF(N279="nulová",J279,0)</f>
        <v>0</v>
      </c>
      <c r="BJ279" s="17" t="s">
        <v>87</v>
      </c>
      <c r="BK279" s="232">
        <f>ROUND(I279*H279,2)</f>
        <v>0</v>
      </c>
      <c r="BL279" s="17" t="s">
        <v>131</v>
      </c>
      <c r="BM279" s="231" t="s">
        <v>315</v>
      </c>
    </row>
    <row r="280" s="2" customFormat="1">
      <c r="A280" s="38"/>
      <c r="B280" s="39"/>
      <c r="C280" s="40"/>
      <c r="D280" s="233" t="s">
        <v>133</v>
      </c>
      <c r="E280" s="40"/>
      <c r="F280" s="234" t="s">
        <v>316</v>
      </c>
      <c r="G280" s="40"/>
      <c r="H280" s="40"/>
      <c r="I280" s="235"/>
      <c r="J280" s="40"/>
      <c r="K280" s="40"/>
      <c r="L280" s="44"/>
      <c r="M280" s="236"/>
      <c r="N280" s="237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133</v>
      </c>
      <c r="AU280" s="17" t="s">
        <v>89</v>
      </c>
    </row>
    <row r="281" s="2" customFormat="1" ht="16.5" customHeight="1">
      <c r="A281" s="38"/>
      <c r="B281" s="39"/>
      <c r="C281" s="219" t="s">
        <v>317</v>
      </c>
      <c r="D281" s="219" t="s">
        <v>127</v>
      </c>
      <c r="E281" s="220" t="s">
        <v>318</v>
      </c>
      <c r="F281" s="221" t="s">
        <v>319</v>
      </c>
      <c r="G281" s="222" t="s">
        <v>188</v>
      </c>
      <c r="H281" s="223">
        <v>5</v>
      </c>
      <c r="I281" s="224"/>
      <c r="J281" s="225">
        <f>ROUND(I281*H281,2)</f>
        <v>0</v>
      </c>
      <c r="K281" s="226"/>
      <c r="L281" s="44"/>
      <c r="M281" s="227" t="s">
        <v>1</v>
      </c>
      <c r="N281" s="228" t="s">
        <v>44</v>
      </c>
      <c r="O281" s="91"/>
      <c r="P281" s="229">
        <f>O281*H281</f>
        <v>0</v>
      </c>
      <c r="Q281" s="229">
        <v>2.4340799999999998</v>
      </c>
      <c r="R281" s="229">
        <f>Q281*H281</f>
        <v>12.170399999999999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131</v>
      </c>
      <c r="AT281" s="231" t="s">
        <v>127</v>
      </c>
      <c r="AU281" s="231" t="s">
        <v>89</v>
      </c>
      <c r="AY281" s="17" t="s">
        <v>125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87</v>
      </c>
      <c r="BK281" s="232">
        <f>ROUND(I281*H281,2)</f>
        <v>0</v>
      </c>
      <c r="BL281" s="17" t="s">
        <v>131</v>
      </c>
      <c r="BM281" s="231" t="s">
        <v>320</v>
      </c>
    </row>
    <row r="282" s="2" customFormat="1">
      <c r="A282" s="38"/>
      <c r="B282" s="39"/>
      <c r="C282" s="40"/>
      <c r="D282" s="233" t="s">
        <v>133</v>
      </c>
      <c r="E282" s="40"/>
      <c r="F282" s="234" t="s">
        <v>321</v>
      </c>
      <c r="G282" s="40"/>
      <c r="H282" s="40"/>
      <c r="I282" s="235"/>
      <c r="J282" s="40"/>
      <c r="K282" s="40"/>
      <c r="L282" s="44"/>
      <c r="M282" s="236"/>
      <c r="N282" s="237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133</v>
      </c>
      <c r="AU282" s="17" t="s">
        <v>89</v>
      </c>
    </row>
    <row r="283" s="2" customFormat="1" ht="16.5" customHeight="1">
      <c r="A283" s="38"/>
      <c r="B283" s="39"/>
      <c r="C283" s="219" t="s">
        <v>322</v>
      </c>
      <c r="D283" s="219" t="s">
        <v>127</v>
      </c>
      <c r="E283" s="220" t="s">
        <v>323</v>
      </c>
      <c r="F283" s="221" t="s">
        <v>324</v>
      </c>
      <c r="G283" s="222" t="s">
        <v>144</v>
      </c>
      <c r="H283" s="223">
        <v>10</v>
      </c>
      <c r="I283" s="224"/>
      <c r="J283" s="225">
        <f>ROUND(I283*H283,2)</f>
        <v>0</v>
      </c>
      <c r="K283" s="226"/>
      <c r="L283" s="44"/>
      <c r="M283" s="227" t="s">
        <v>1</v>
      </c>
      <c r="N283" s="228" t="s">
        <v>44</v>
      </c>
      <c r="O283" s="91"/>
      <c r="P283" s="229">
        <f>O283*H283</f>
        <v>0</v>
      </c>
      <c r="Q283" s="229">
        <v>0</v>
      </c>
      <c r="R283" s="229">
        <f>Q283*H283</f>
        <v>0</v>
      </c>
      <c r="S283" s="229">
        <v>0</v>
      </c>
      <c r="T283" s="23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1" t="s">
        <v>131</v>
      </c>
      <c r="AT283" s="231" t="s">
        <v>127</v>
      </c>
      <c r="AU283" s="231" t="s">
        <v>89</v>
      </c>
      <c r="AY283" s="17" t="s">
        <v>125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7" t="s">
        <v>87</v>
      </c>
      <c r="BK283" s="232">
        <f>ROUND(I283*H283,2)</f>
        <v>0</v>
      </c>
      <c r="BL283" s="17" t="s">
        <v>131</v>
      </c>
      <c r="BM283" s="231" t="s">
        <v>325</v>
      </c>
    </row>
    <row r="284" s="2" customFormat="1">
      <c r="A284" s="38"/>
      <c r="B284" s="39"/>
      <c r="C284" s="40"/>
      <c r="D284" s="233" t="s">
        <v>133</v>
      </c>
      <c r="E284" s="40"/>
      <c r="F284" s="234" t="s">
        <v>326</v>
      </c>
      <c r="G284" s="40"/>
      <c r="H284" s="40"/>
      <c r="I284" s="235"/>
      <c r="J284" s="40"/>
      <c r="K284" s="40"/>
      <c r="L284" s="44"/>
      <c r="M284" s="236"/>
      <c r="N284" s="237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133</v>
      </c>
      <c r="AU284" s="17" t="s">
        <v>89</v>
      </c>
    </row>
    <row r="285" s="2" customFormat="1" ht="16.5" customHeight="1">
      <c r="A285" s="38"/>
      <c r="B285" s="39"/>
      <c r="C285" s="219" t="s">
        <v>327</v>
      </c>
      <c r="D285" s="219" t="s">
        <v>127</v>
      </c>
      <c r="E285" s="220" t="s">
        <v>328</v>
      </c>
      <c r="F285" s="221" t="s">
        <v>329</v>
      </c>
      <c r="G285" s="222" t="s">
        <v>188</v>
      </c>
      <c r="H285" s="223">
        <v>249.03399999999999</v>
      </c>
      <c r="I285" s="224"/>
      <c r="J285" s="225">
        <f>ROUND(I285*H285,2)</f>
        <v>0</v>
      </c>
      <c r="K285" s="226"/>
      <c r="L285" s="44"/>
      <c r="M285" s="227" t="s">
        <v>1</v>
      </c>
      <c r="N285" s="228" t="s">
        <v>44</v>
      </c>
      <c r="O285" s="91"/>
      <c r="P285" s="229">
        <f>O285*H285</f>
        <v>0</v>
      </c>
      <c r="Q285" s="229">
        <v>1.9967999999999999</v>
      </c>
      <c r="R285" s="229">
        <f>Q285*H285</f>
        <v>497.27109119999994</v>
      </c>
      <c r="S285" s="229">
        <v>0</v>
      </c>
      <c r="T285" s="23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1" t="s">
        <v>131</v>
      </c>
      <c r="AT285" s="231" t="s">
        <v>127</v>
      </c>
      <c r="AU285" s="231" t="s">
        <v>89</v>
      </c>
      <c r="AY285" s="17" t="s">
        <v>125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7" t="s">
        <v>87</v>
      </c>
      <c r="BK285" s="232">
        <f>ROUND(I285*H285,2)</f>
        <v>0</v>
      </c>
      <c r="BL285" s="17" t="s">
        <v>131</v>
      </c>
      <c r="BM285" s="231" t="s">
        <v>330</v>
      </c>
    </row>
    <row r="286" s="2" customFormat="1">
      <c r="A286" s="38"/>
      <c r="B286" s="39"/>
      <c r="C286" s="40"/>
      <c r="D286" s="233" t="s">
        <v>133</v>
      </c>
      <c r="E286" s="40"/>
      <c r="F286" s="234" t="s">
        <v>331</v>
      </c>
      <c r="G286" s="40"/>
      <c r="H286" s="40"/>
      <c r="I286" s="235"/>
      <c r="J286" s="40"/>
      <c r="K286" s="40"/>
      <c r="L286" s="44"/>
      <c r="M286" s="236"/>
      <c r="N286" s="237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133</v>
      </c>
      <c r="AU286" s="17" t="s">
        <v>89</v>
      </c>
    </row>
    <row r="287" s="15" customFormat="1">
      <c r="A287" s="15"/>
      <c r="B287" s="261"/>
      <c r="C287" s="262"/>
      <c r="D287" s="233" t="s">
        <v>191</v>
      </c>
      <c r="E287" s="263" t="s">
        <v>1</v>
      </c>
      <c r="F287" s="264" t="s">
        <v>332</v>
      </c>
      <c r="G287" s="262"/>
      <c r="H287" s="263" t="s">
        <v>1</v>
      </c>
      <c r="I287" s="265"/>
      <c r="J287" s="262"/>
      <c r="K287" s="262"/>
      <c r="L287" s="266"/>
      <c r="M287" s="267"/>
      <c r="N287" s="268"/>
      <c r="O287" s="268"/>
      <c r="P287" s="268"/>
      <c r="Q287" s="268"/>
      <c r="R287" s="268"/>
      <c r="S287" s="268"/>
      <c r="T287" s="269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0" t="s">
        <v>191</v>
      </c>
      <c r="AU287" s="270" t="s">
        <v>89</v>
      </c>
      <c r="AV287" s="15" t="s">
        <v>87</v>
      </c>
      <c r="AW287" s="15" t="s">
        <v>36</v>
      </c>
      <c r="AX287" s="15" t="s">
        <v>79</v>
      </c>
      <c r="AY287" s="270" t="s">
        <v>125</v>
      </c>
    </row>
    <row r="288" s="13" customFormat="1">
      <c r="A288" s="13"/>
      <c r="B288" s="239"/>
      <c r="C288" s="240"/>
      <c r="D288" s="233" t="s">
        <v>191</v>
      </c>
      <c r="E288" s="241" t="s">
        <v>1</v>
      </c>
      <c r="F288" s="242" t="s">
        <v>333</v>
      </c>
      <c r="G288" s="240"/>
      <c r="H288" s="243">
        <v>249.03399999999999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9" t="s">
        <v>191</v>
      </c>
      <c r="AU288" s="249" t="s">
        <v>89</v>
      </c>
      <c r="AV288" s="13" t="s">
        <v>89</v>
      </c>
      <c r="AW288" s="13" t="s">
        <v>36</v>
      </c>
      <c r="AX288" s="13" t="s">
        <v>79</v>
      </c>
      <c r="AY288" s="249" t="s">
        <v>125</v>
      </c>
    </row>
    <row r="289" s="14" customFormat="1">
      <c r="A289" s="14"/>
      <c r="B289" s="250"/>
      <c r="C289" s="251"/>
      <c r="D289" s="233" t="s">
        <v>191</v>
      </c>
      <c r="E289" s="252" t="s">
        <v>1</v>
      </c>
      <c r="F289" s="253" t="s">
        <v>204</v>
      </c>
      <c r="G289" s="251"/>
      <c r="H289" s="254">
        <v>249.03399999999999</v>
      </c>
      <c r="I289" s="255"/>
      <c r="J289" s="251"/>
      <c r="K289" s="251"/>
      <c r="L289" s="256"/>
      <c r="M289" s="257"/>
      <c r="N289" s="258"/>
      <c r="O289" s="258"/>
      <c r="P289" s="258"/>
      <c r="Q289" s="258"/>
      <c r="R289" s="258"/>
      <c r="S289" s="258"/>
      <c r="T289" s="25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0" t="s">
        <v>191</v>
      </c>
      <c r="AU289" s="260" t="s">
        <v>89</v>
      </c>
      <c r="AV289" s="14" t="s">
        <v>131</v>
      </c>
      <c r="AW289" s="14" t="s">
        <v>36</v>
      </c>
      <c r="AX289" s="14" t="s">
        <v>87</v>
      </c>
      <c r="AY289" s="260" t="s">
        <v>125</v>
      </c>
    </row>
    <row r="290" s="2" customFormat="1" ht="16.5" customHeight="1">
      <c r="A290" s="38"/>
      <c r="B290" s="39"/>
      <c r="C290" s="219" t="s">
        <v>334</v>
      </c>
      <c r="D290" s="219" t="s">
        <v>127</v>
      </c>
      <c r="E290" s="220" t="s">
        <v>335</v>
      </c>
      <c r="F290" s="221" t="s">
        <v>336</v>
      </c>
      <c r="G290" s="222" t="s">
        <v>188</v>
      </c>
      <c r="H290" s="223">
        <v>25.734000000000002</v>
      </c>
      <c r="I290" s="224"/>
      <c r="J290" s="225">
        <f>ROUND(I290*H290,2)</f>
        <v>0</v>
      </c>
      <c r="K290" s="226"/>
      <c r="L290" s="44"/>
      <c r="M290" s="227" t="s">
        <v>1</v>
      </c>
      <c r="N290" s="228" t="s">
        <v>44</v>
      </c>
      <c r="O290" s="91"/>
      <c r="P290" s="229">
        <f>O290*H290</f>
        <v>0</v>
      </c>
      <c r="Q290" s="229">
        <v>0</v>
      </c>
      <c r="R290" s="229">
        <f>Q290*H290</f>
        <v>0</v>
      </c>
      <c r="S290" s="229">
        <v>0</v>
      </c>
      <c r="T290" s="23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1" t="s">
        <v>131</v>
      </c>
      <c r="AT290" s="231" t="s">
        <v>127</v>
      </c>
      <c r="AU290" s="231" t="s">
        <v>89</v>
      </c>
      <c r="AY290" s="17" t="s">
        <v>125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7" t="s">
        <v>87</v>
      </c>
      <c r="BK290" s="232">
        <f>ROUND(I290*H290,2)</f>
        <v>0</v>
      </c>
      <c r="BL290" s="17" t="s">
        <v>131</v>
      </c>
      <c r="BM290" s="231" t="s">
        <v>337</v>
      </c>
    </row>
    <row r="291" s="2" customFormat="1">
      <c r="A291" s="38"/>
      <c r="B291" s="39"/>
      <c r="C291" s="40"/>
      <c r="D291" s="233" t="s">
        <v>133</v>
      </c>
      <c r="E291" s="40"/>
      <c r="F291" s="234" t="s">
        <v>338</v>
      </c>
      <c r="G291" s="40"/>
      <c r="H291" s="40"/>
      <c r="I291" s="235"/>
      <c r="J291" s="40"/>
      <c r="K291" s="40"/>
      <c r="L291" s="44"/>
      <c r="M291" s="236"/>
      <c r="N291" s="237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133</v>
      </c>
      <c r="AU291" s="17" t="s">
        <v>89</v>
      </c>
    </row>
    <row r="292" s="13" customFormat="1">
      <c r="A292" s="13"/>
      <c r="B292" s="239"/>
      <c r="C292" s="240"/>
      <c r="D292" s="233" t="s">
        <v>191</v>
      </c>
      <c r="E292" s="241" t="s">
        <v>1</v>
      </c>
      <c r="F292" s="242" t="s">
        <v>238</v>
      </c>
      <c r="G292" s="240"/>
      <c r="H292" s="243">
        <v>25.734000000000002</v>
      </c>
      <c r="I292" s="244"/>
      <c r="J292" s="240"/>
      <c r="K292" s="240"/>
      <c r="L292" s="245"/>
      <c r="M292" s="246"/>
      <c r="N292" s="247"/>
      <c r="O292" s="247"/>
      <c r="P292" s="247"/>
      <c r="Q292" s="247"/>
      <c r="R292" s="247"/>
      <c r="S292" s="247"/>
      <c r="T292" s="248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9" t="s">
        <v>191</v>
      </c>
      <c r="AU292" s="249" t="s">
        <v>89</v>
      </c>
      <c r="AV292" s="13" t="s">
        <v>89</v>
      </c>
      <c r="AW292" s="13" t="s">
        <v>36</v>
      </c>
      <c r="AX292" s="13" t="s">
        <v>87</v>
      </c>
      <c r="AY292" s="249" t="s">
        <v>125</v>
      </c>
    </row>
    <row r="293" s="2" customFormat="1" ht="21.75" customHeight="1">
      <c r="A293" s="38"/>
      <c r="B293" s="39"/>
      <c r="C293" s="219" t="s">
        <v>339</v>
      </c>
      <c r="D293" s="219" t="s">
        <v>127</v>
      </c>
      <c r="E293" s="220" t="s">
        <v>340</v>
      </c>
      <c r="F293" s="221" t="s">
        <v>341</v>
      </c>
      <c r="G293" s="222" t="s">
        <v>144</v>
      </c>
      <c r="H293" s="223">
        <v>498.75</v>
      </c>
      <c r="I293" s="224"/>
      <c r="J293" s="225">
        <f>ROUND(I293*H293,2)</f>
        <v>0</v>
      </c>
      <c r="K293" s="226"/>
      <c r="L293" s="44"/>
      <c r="M293" s="227" t="s">
        <v>1</v>
      </c>
      <c r="N293" s="228" t="s">
        <v>44</v>
      </c>
      <c r="O293" s="91"/>
      <c r="P293" s="229">
        <f>O293*H293</f>
        <v>0</v>
      </c>
      <c r="Q293" s="229">
        <v>0.40242</v>
      </c>
      <c r="R293" s="229">
        <f>Q293*H293</f>
        <v>200.706975</v>
      </c>
      <c r="S293" s="229">
        <v>0</v>
      </c>
      <c r="T293" s="230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31" t="s">
        <v>131</v>
      </c>
      <c r="AT293" s="231" t="s">
        <v>127</v>
      </c>
      <c r="AU293" s="231" t="s">
        <v>89</v>
      </c>
      <c r="AY293" s="17" t="s">
        <v>125</v>
      </c>
      <c r="BE293" s="232">
        <f>IF(N293="základní",J293,0)</f>
        <v>0</v>
      </c>
      <c r="BF293" s="232">
        <f>IF(N293="snížená",J293,0)</f>
        <v>0</v>
      </c>
      <c r="BG293" s="232">
        <f>IF(N293="zákl. přenesená",J293,0)</f>
        <v>0</v>
      </c>
      <c r="BH293" s="232">
        <f>IF(N293="sníž. přenesená",J293,0)</f>
        <v>0</v>
      </c>
      <c r="BI293" s="232">
        <f>IF(N293="nulová",J293,0)</f>
        <v>0</v>
      </c>
      <c r="BJ293" s="17" t="s">
        <v>87</v>
      </c>
      <c r="BK293" s="232">
        <f>ROUND(I293*H293,2)</f>
        <v>0</v>
      </c>
      <c r="BL293" s="17" t="s">
        <v>131</v>
      </c>
      <c r="BM293" s="231" t="s">
        <v>342</v>
      </c>
    </row>
    <row r="294" s="2" customFormat="1">
      <c r="A294" s="38"/>
      <c r="B294" s="39"/>
      <c r="C294" s="40"/>
      <c r="D294" s="233" t="s">
        <v>133</v>
      </c>
      <c r="E294" s="40"/>
      <c r="F294" s="234" t="s">
        <v>343</v>
      </c>
      <c r="G294" s="40"/>
      <c r="H294" s="40"/>
      <c r="I294" s="235"/>
      <c r="J294" s="40"/>
      <c r="K294" s="40"/>
      <c r="L294" s="44"/>
      <c r="M294" s="236"/>
      <c r="N294" s="237"/>
      <c r="O294" s="91"/>
      <c r="P294" s="91"/>
      <c r="Q294" s="91"/>
      <c r="R294" s="91"/>
      <c r="S294" s="91"/>
      <c r="T294" s="92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133</v>
      </c>
      <c r="AU294" s="17" t="s">
        <v>89</v>
      </c>
    </row>
    <row r="295" s="12" customFormat="1" ht="22.8" customHeight="1">
      <c r="A295" s="12"/>
      <c r="B295" s="203"/>
      <c r="C295" s="204"/>
      <c r="D295" s="205" t="s">
        <v>78</v>
      </c>
      <c r="E295" s="217" t="s">
        <v>156</v>
      </c>
      <c r="F295" s="217" t="s">
        <v>344</v>
      </c>
      <c r="G295" s="204"/>
      <c r="H295" s="204"/>
      <c r="I295" s="207"/>
      <c r="J295" s="218">
        <f>BK295</f>
        <v>0</v>
      </c>
      <c r="K295" s="204"/>
      <c r="L295" s="209"/>
      <c r="M295" s="210"/>
      <c r="N295" s="211"/>
      <c r="O295" s="211"/>
      <c r="P295" s="212">
        <f>SUM(P296:P298)</f>
        <v>0</v>
      </c>
      <c r="Q295" s="211"/>
      <c r="R295" s="212">
        <f>SUM(R296:R298)</f>
        <v>20.179489999999998</v>
      </c>
      <c r="S295" s="211"/>
      <c r="T295" s="213">
        <f>SUM(T296:T298)</f>
        <v>12.827500000000001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4" t="s">
        <v>87</v>
      </c>
      <c r="AT295" s="215" t="s">
        <v>78</v>
      </c>
      <c r="AU295" s="215" t="s">
        <v>87</v>
      </c>
      <c r="AY295" s="214" t="s">
        <v>125</v>
      </c>
      <c r="BK295" s="216">
        <f>SUM(BK296:BK298)</f>
        <v>0</v>
      </c>
    </row>
    <row r="296" s="2" customFormat="1" ht="16.5" customHeight="1">
      <c r="A296" s="38"/>
      <c r="B296" s="39"/>
      <c r="C296" s="219" t="s">
        <v>345</v>
      </c>
      <c r="D296" s="219" t="s">
        <v>127</v>
      </c>
      <c r="E296" s="220" t="s">
        <v>346</v>
      </c>
      <c r="F296" s="221" t="s">
        <v>347</v>
      </c>
      <c r="G296" s="222" t="s">
        <v>144</v>
      </c>
      <c r="H296" s="223">
        <v>366.5</v>
      </c>
      <c r="I296" s="224"/>
      <c r="J296" s="225">
        <f>ROUND(I296*H296,2)</f>
        <v>0</v>
      </c>
      <c r="K296" s="226"/>
      <c r="L296" s="44"/>
      <c r="M296" s="227" t="s">
        <v>1</v>
      </c>
      <c r="N296" s="228" t="s">
        <v>44</v>
      </c>
      <c r="O296" s="91"/>
      <c r="P296" s="229">
        <f>O296*H296</f>
        <v>0</v>
      </c>
      <c r="Q296" s="229">
        <v>0.055059999999999998</v>
      </c>
      <c r="R296" s="229">
        <f>Q296*H296</f>
        <v>20.179489999999998</v>
      </c>
      <c r="S296" s="229">
        <v>0.035000000000000003</v>
      </c>
      <c r="T296" s="230">
        <f>S296*H296</f>
        <v>12.827500000000001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1" t="s">
        <v>131</v>
      </c>
      <c r="AT296" s="231" t="s">
        <v>127</v>
      </c>
      <c r="AU296" s="231" t="s">
        <v>89</v>
      </c>
      <c r="AY296" s="17" t="s">
        <v>125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7" t="s">
        <v>87</v>
      </c>
      <c r="BK296" s="232">
        <f>ROUND(I296*H296,2)</f>
        <v>0</v>
      </c>
      <c r="BL296" s="17" t="s">
        <v>131</v>
      </c>
      <c r="BM296" s="231" t="s">
        <v>348</v>
      </c>
    </row>
    <row r="297" s="2" customFormat="1">
      <c r="A297" s="38"/>
      <c r="B297" s="39"/>
      <c r="C297" s="40"/>
      <c r="D297" s="233" t="s">
        <v>133</v>
      </c>
      <c r="E297" s="40"/>
      <c r="F297" s="234" t="s">
        <v>349</v>
      </c>
      <c r="G297" s="40"/>
      <c r="H297" s="40"/>
      <c r="I297" s="235"/>
      <c r="J297" s="40"/>
      <c r="K297" s="40"/>
      <c r="L297" s="44"/>
      <c r="M297" s="236"/>
      <c r="N297" s="237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133</v>
      </c>
      <c r="AU297" s="17" t="s">
        <v>89</v>
      </c>
    </row>
    <row r="298" s="2" customFormat="1">
      <c r="A298" s="38"/>
      <c r="B298" s="39"/>
      <c r="C298" s="40"/>
      <c r="D298" s="233" t="s">
        <v>135</v>
      </c>
      <c r="E298" s="40"/>
      <c r="F298" s="238" t="s">
        <v>350</v>
      </c>
      <c r="G298" s="40"/>
      <c r="H298" s="40"/>
      <c r="I298" s="235"/>
      <c r="J298" s="40"/>
      <c r="K298" s="40"/>
      <c r="L298" s="44"/>
      <c r="M298" s="236"/>
      <c r="N298" s="237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135</v>
      </c>
      <c r="AU298" s="17" t="s">
        <v>89</v>
      </c>
    </row>
    <row r="299" s="12" customFormat="1" ht="22.8" customHeight="1">
      <c r="A299" s="12"/>
      <c r="B299" s="203"/>
      <c r="C299" s="204"/>
      <c r="D299" s="205" t="s">
        <v>78</v>
      </c>
      <c r="E299" s="217" t="s">
        <v>171</v>
      </c>
      <c r="F299" s="217" t="s">
        <v>351</v>
      </c>
      <c r="G299" s="204"/>
      <c r="H299" s="204"/>
      <c r="I299" s="207"/>
      <c r="J299" s="218">
        <f>BK299</f>
        <v>0</v>
      </c>
      <c r="K299" s="204"/>
      <c r="L299" s="209"/>
      <c r="M299" s="210"/>
      <c r="N299" s="211"/>
      <c r="O299" s="211"/>
      <c r="P299" s="212">
        <f>SUM(P300:P309)</f>
        <v>0</v>
      </c>
      <c r="Q299" s="211"/>
      <c r="R299" s="212">
        <f>SUM(R300:R309)</f>
        <v>0.070349999999999996</v>
      </c>
      <c r="S299" s="211"/>
      <c r="T299" s="213">
        <f>SUM(T300:T309)</f>
        <v>8.6999999999999993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4" t="s">
        <v>87</v>
      </c>
      <c r="AT299" s="215" t="s">
        <v>78</v>
      </c>
      <c r="AU299" s="215" t="s">
        <v>87</v>
      </c>
      <c r="AY299" s="214" t="s">
        <v>125</v>
      </c>
      <c r="BK299" s="216">
        <f>SUM(BK300:BK309)</f>
        <v>0</v>
      </c>
    </row>
    <row r="300" s="2" customFormat="1" ht="16.5" customHeight="1">
      <c r="A300" s="38"/>
      <c r="B300" s="39"/>
      <c r="C300" s="219" t="s">
        <v>352</v>
      </c>
      <c r="D300" s="219" t="s">
        <v>127</v>
      </c>
      <c r="E300" s="220" t="s">
        <v>353</v>
      </c>
      <c r="F300" s="221" t="s">
        <v>354</v>
      </c>
      <c r="G300" s="222" t="s">
        <v>144</v>
      </c>
      <c r="H300" s="223">
        <v>3402.0700000000002</v>
      </c>
      <c r="I300" s="224"/>
      <c r="J300" s="225">
        <f>ROUND(I300*H300,2)</f>
        <v>0</v>
      </c>
      <c r="K300" s="226"/>
      <c r="L300" s="44"/>
      <c r="M300" s="227" t="s">
        <v>1</v>
      </c>
      <c r="N300" s="228" t="s">
        <v>44</v>
      </c>
      <c r="O300" s="91"/>
      <c r="P300" s="229">
        <f>O300*H300</f>
        <v>0</v>
      </c>
      <c r="Q300" s="229">
        <v>0</v>
      </c>
      <c r="R300" s="229">
        <f>Q300*H300</f>
        <v>0</v>
      </c>
      <c r="S300" s="229">
        <v>0</v>
      </c>
      <c r="T300" s="230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31" t="s">
        <v>131</v>
      </c>
      <c r="AT300" s="231" t="s">
        <v>127</v>
      </c>
      <c r="AU300" s="231" t="s">
        <v>89</v>
      </c>
      <c r="AY300" s="17" t="s">
        <v>125</v>
      </c>
      <c r="BE300" s="232">
        <f>IF(N300="základní",J300,0)</f>
        <v>0</v>
      </c>
      <c r="BF300" s="232">
        <f>IF(N300="snížená",J300,0)</f>
        <v>0</v>
      </c>
      <c r="BG300" s="232">
        <f>IF(N300="zákl. přenesená",J300,0)</f>
        <v>0</v>
      </c>
      <c r="BH300" s="232">
        <f>IF(N300="sníž. přenesená",J300,0)</f>
        <v>0</v>
      </c>
      <c r="BI300" s="232">
        <f>IF(N300="nulová",J300,0)</f>
        <v>0</v>
      </c>
      <c r="BJ300" s="17" t="s">
        <v>87</v>
      </c>
      <c r="BK300" s="232">
        <f>ROUND(I300*H300,2)</f>
        <v>0</v>
      </c>
      <c r="BL300" s="17" t="s">
        <v>131</v>
      </c>
      <c r="BM300" s="231" t="s">
        <v>355</v>
      </c>
    </row>
    <row r="301" s="2" customFormat="1">
      <c r="A301" s="38"/>
      <c r="B301" s="39"/>
      <c r="C301" s="40"/>
      <c r="D301" s="233" t="s">
        <v>133</v>
      </c>
      <c r="E301" s="40"/>
      <c r="F301" s="234" t="s">
        <v>356</v>
      </c>
      <c r="G301" s="40"/>
      <c r="H301" s="40"/>
      <c r="I301" s="235"/>
      <c r="J301" s="40"/>
      <c r="K301" s="40"/>
      <c r="L301" s="44"/>
      <c r="M301" s="236"/>
      <c r="N301" s="237"/>
      <c r="O301" s="91"/>
      <c r="P301" s="91"/>
      <c r="Q301" s="91"/>
      <c r="R301" s="91"/>
      <c r="S301" s="91"/>
      <c r="T301" s="92"/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T301" s="17" t="s">
        <v>133</v>
      </c>
      <c r="AU301" s="17" t="s">
        <v>89</v>
      </c>
    </row>
    <row r="302" s="2" customFormat="1" ht="16.5" customHeight="1">
      <c r="A302" s="38"/>
      <c r="B302" s="39"/>
      <c r="C302" s="219" t="s">
        <v>357</v>
      </c>
      <c r="D302" s="219" t="s">
        <v>127</v>
      </c>
      <c r="E302" s="220" t="s">
        <v>358</v>
      </c>
      <c r="F302" s="221" t="s">
        <v>359</v>
      </c>
      <c r="G302" s="222" t="s">
        <v>188</v>
      </c>
      <c r="H302" s="223">
        <v>3</v>
      </c>
      <c r="I302" s="224"/>
      <c r="J302" s="225">
        <f>ROUND(I302*H302,2)</f>
        <v>0</v>
      </c>
      <c r="K302" s="226"/>
      <c r="L302" s="44"/>
      <c r="M302" s="227" t="s">
        <v>1</v>
      </c>
      <c r="N302" s="228" t="s">
        <v>44</v>
      </c>
      <c r="O302" s="91"/>
      <c r="P302" s="229">
        <f>O302*H302</f>
        <v>0</v>
      </c>
      <c r="Q302" s="229">
        <v>0</v>
      </c>
      <c r="R302" s="229">
        <f>Q302*H302</f>
        <v>0</v>
      </c>
      <c r="S302" s="229">
        <v>2.8999999999999999</v>
      </c>
      <c r="T302" s="230">
        <f>S302*H302</f>
        <v>8.6999999999999993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31" t="s">
        <v>131</v>
      </c>
      <c r="AT302" s="231" t="s">
        <v>127</v>
      </c>
      <c r="AU302" s="231" t="s">
        <v>89</v>
      </c>
      <c r="AY302" s="17" t="s">
        <v>125</v>
      </c>
      <c r="BE302" s="232">
        <f>IF(N302="základní",J302,0)</f>
        <v>0</v>
      </c>
      <c r="BF302" s="232">
        <f>IF(N302="snížená",J302,0)</f>
        <v>0</v>
      </c>
      <c r="BG302" s="232">
        <f>IF(N302="zákl. přenesená",J302,0)</f>
        <v>0</v>
      </c>
      <c r="BH302" s="232">
        <f>IF(N302="sníž. přenesená",J302,0)</f>
        <v>0</v>
      </c>
      <c r="BI302" s="232">
        <f>IF(N302="nulová",J302,0)</f>
        <v>0</v>
      </c>
      <c r="BJ302" s="17" t="s">
        <v>87</v>
      </c>
      <c r="BK302" s="232">
        <f>ROUND(I302*H302,2)</f>
        <v>0</v>
      </c>
      <c r="BL302" s="17" t="s">
        <v>131</v>
      </c>
      <c r="BM302" s="231" t="s">
        <v>360</v>
      </c>
    </row>
    <row r="303" s="2" customFormat="1">
      <c r="A303" s="38"/>
      <c r="B303" s="39"/>
      <c r="C303" s="40"/>
      <c r="D303" s="233" t="s">
        <v>133</v>
      </c>
      <c r="E303" s="40"/>
      <c r="F303" s="234" t="s">
        <v>361</v>
      </c>
      <c r="G303" s="40"/>
      <c r="H303" s="40"/>
      <c r="I303" s="235"/>
      <c r="J303" s="40"/>
      <c r="K303" s="40"/>
      <c r="L303" s="44"/>
      <c r="M303" s="236"/>
      <c r="N303" s="237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133</v>
      </c>
      <c r="AU303" s="17" t="s">
        <v>89</v>
      </c>
    </row>
    <row r="304" s="2" customFormat="1" ht="16.5" customHeight="1">
      <c r="A304" s="38"/>
      <c r="B304" s="39"/>
      <c r="C304" s="219" t="s">
        <v>362</v>
      </c>
      <c r="D304" s="219" t="s">
        <v>127</v>
      </c>
      <c r="E304" s="220" t="s">
        <v>363</v>
      </c>
      <c r="F304" s="221" t="s">
        <v>364</v>
      </c>
      <c r="G304" s="222" t="s">
        <v>144</v>
      </c>
      <c r="H304" s="223">
        <v>366.5</v>
      </c>
      <c r="I304" s="224"/>
      <c r="J304" s="225">
        <f>ROUND(I304*H304,2)</f>
        <v>0</v>
      </c>
      <c r="K304" s="226"/>
      <c r="L304" s="44"/>
      <c r="M304" s="227" t="s">
        <v>1</v>
      </c>
      <c r="N304" s="228" t="s">
        <v>44</v>
      </c>
      <c r="O304" s="91"/>
      <c r="P304" s="229">
        <f>O304*H304</f>
        <v>0</v>
      </c>
      <c r="Q304" s="229">
        <v>0</v>
      </c>
      <c r="R304" s="229">
        <f>Q304*H304</f>
        <v>0</v>
      </c>
      <c r="S304" s="229">
        <v>0</v>
      </c>
      <c r="T304" s="23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1" t="s">
        <v>131</v>
      </c>
      <c r="AT304" s="231" t="s">
        <v>127</v>
      </c>
      <c r="AU304" s="231" t="s">
        <v>89</v>
      </c>
      <c r="AY304" s="17" t="s">
        <v>125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7" t="s">
        <v>87</v>
      </c>
      <c r="BK304" s="232">
        <f>ROUND(I304*H304,2)</f>
        <v>0</v>
      </c>
      <c r="BL304" s="17" t="s">
        <v>131</v>
      </c>
      <c r="BM304" s="231" t="s">
        <v>365</v>
      </c>
    </row>
    <row r="305" s="2" customFormat="1">
      <c r="A305" s="38"/>
      <c r="B305" s="39"/>
      <c r="C305" s="40"/>
      <c r="D305" s="233" t="s">
        <v>133</v>
      </c>
      <c r="E305" s="40"/>
      <c r="F305" s="234" t="s">
        <v>364</v>
      </c>
      <c r="G305" s="40"/>
      <c r="H305" s="40"/>
      <c r="I305" s="235"/>
      <c r="J305" s="40"/>
      <c r="K305" s="40"/>
      <c r="L305" s="44"/>
      <c r="M305" s="236"/>
      <c r="N305" s="237"/>
      <c r="O305" s="91"/>
      <c r="P305" s="91"/>
      <c r="Q305" s="91"/>
      <c r="R305" s="91"/>
      <c r="S305" s="91"/>
      <c r="T305" s="92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T305" s="17" t="s">
        <v>133</v>
      </c>
      <c r="AU305" s="17" t="s">
        <v>89</v>
      </c>
    </row>
    <row r="306" s="2" customFormat="1" ht="21.75" customHeight="1">
      <c r="A306" s="38"/>
      <c r="B306" s="39"/>
      <c r="C306" s="219" t="s">
        <v>366</v>
      </c>
      <c r="D306" s="219" t="s">
        <v>127</v>
      </c>
      <c r="E306" s="220" t="s">
        <v>367</v>
      </c>
      <c r="F306" s="221" t="s">
        <v>368</v>
      </c>
      <c r="G306" s="222" t="s">
        <v>130</v>
      </c>
      <c r="H306" s="223">
        <v>15</v>
      </c>
      <c r="I306" s="224"/>
      <c r="J306" s="225">
        <f>ROUND(I306*H306,2)</f>
        <v>0</v>
      </c>
      <c r="K306" s="226"/>
      <c r="L306" s="44"/>
      <c r="M306" s="227" t="s">
        <v>1</v>
      </c>
      <c r="N306" s="228" t="s">
        <v>44</v>
      </c>
      <c r="O306" s="91"/>
      <c r="P306" s="229">
        <f>O306*H306</f>
        <v>0</v>
      </c>
      <c r="Q306" s="229">
        <v>0.0046899999999999997</v>
      </c>
      <c r="R306" s="229">
        <f>Q306*H306</f>
        <v>0.070349999999999996</v>
      </c>
      <c r="S306" s="229">
        <v>0</v>
      </c>
      <c r="T306" s="23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1" t="s">
        <v>131</v>
      </c>
      <c r="AT306" s="231" t="s">
        <v>127</v>
      </c>
      <c r="AU306" s="231" t="s">
        <v>89</v>
      </c>
      <c r="AY306" s="17" t="s">
        <v>125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7" t="s">
        <v>87</v>
      </c>
      <c r="BK306" s="232">
        <f>ROUND(I306*H306,2)</f>
        <v>0</v>
      </c>
      <c r="BL306" s="17" t="s">
        <v>131</v>
      </c>
      <c r="BM306" s="231" t="s">
        <v>369</v>
      </c>
    </row>
    <row r="307" s="2" customFormat="1">
      <c r="A307" s="38"/>
      <c r="B307" s="39"/>
      <c r="C307" s="40"/>
      <c r="D307" s="233" t="s">
        <v>133</v>
      </c>
      <c r="E307" s="40"/>
      <c r="F307" s="234" t="s">
        <v>370</v>
      </c>
      <c r="G307" s="40"/>
      <c r="H307" s="40"/>
      <c r="I307" s="235"/>
      <c r="J307" s="40"/>
      <c r="K307" s="40"/>
      <c r="L307" s="44"/>
      <c r="M307" s="236"/>
      <c r="N307" s="237"/>
      <c r="O307" s="91"/>
      <c r="P307" s="91"/>
      <c r="Q307" s="91"/>
      <c r="R307" s="91"/>
      <c r="S307" s="91"/>
      <c r="T307" s="92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133</v>
      </c>
      <c r="AU307" s="17" t="s">
        <v>89</v>
      </c>
    </row>
    <row r="308" s="2" customFormat="1">
      <c r="A308" s="38"/>
      <c r="B308" s="39"/>
      <c r="C308" s="40"/>
      <c r="D308" s="233" t="s">
        <v>135</v>
      </c>
      <c r="E308" s="40"/>
      <c r="F308" s="238" t="s">
        <v>371</v>
      </c>
      <c r="G308" s="40"/>
      <c r="H308" s="40"/>
      <c r="I308" s="235"/>
      <c r="J308" s="40"/>
      <c r="K308" s="40"/>
      <c r="L308" s="44"/>
      <c r="M308" s="236"/>
      <c r="N308" s="237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135</v>
      </c>
      <c r="AU308" s="17" t="s">
        <v>89</v>
      </c>
    </row>
    <row r="309" s="13" customFormat="1">
      <c r="A309" s="13"/>
      <c r="B309" s="239"/>
      <c r="C309" s="240"/>
      <c r="D309" s="233" t="s">
        <v>191</v>
      </c>
      <c r="E309" s="241" t="s">
        <v>1</v>
      </c>
      <c r="F309" s="242" t="s">
        <v>372</v>
      </c>
      <c r="G309" s="240"/>
      <c r="H309" s="243">
        <v>15</v>
      </c>
      <c r="I309" s="244"/>
      <c r="J309" s="240"/>
      <c r="K309" s="240"/>
      <c r="L309" s="245"/>
      <c r="M309" s="246"/>
      <c r="N309" s="247"/>
      <c r="O309" s="247"/>
      <c r="P309" s="247"/>
      <c r="Q309" s="247"/>
      <c r="R309" s="247"/>
      <c r="S309" s="247"/>
      <c r="T309" s="24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9" t="s">
        <v>191</v>
      </c>
      <c r="AU309" s="249" t="s">
        <v>89</v>
      </c>
      <c r="AV309" s="13" t="s">
        <v>89</v>
      </c>
      <c r="AW309" s="13" t="s">
        <v>36</v>
      </c>
      <c r="AX309" s="13" t="s">
        <v>87</v>
      </c>
      <c r="AY309" s="249" t="s">
        <v>125</v>
      </c>
    </row>
    <row r="310" s="12" customFormat="1" ht="22.8" customHeight="1">
      <c r="A310" s="12"/>
      <c r="B310" s="203"/>
      <c r="C310" s="204"/>
      <c r="D310" s="205" t="s">
        <v>78</v>
      </c>
      <c r="E310" s="217" t="s">
        <v>373</v>
      </c>
      <c r="F310" s="217" t="s">
        <v>374</v>
      </c>
      <c r="G310" s="204"/>
      <c r="H310" s="204"/>
      <c r="I310" s="207"/>
      <c r="J310" s="218">
        <f>BK310</f>
        <v>0</v>
      </c>
      <c r="K310" s="204"/>
      <c r="L310" s="209"/>
      <c r="M310" s="210"/>
      <c r="N310" s="211"/>
      <c r="O310" s="211"/>
      <c r="P310" s="212">
        <f>SUM(P311:P313)</f>
        <v>0</v>
      </c>
      <c r="Q310" s="211"/>
      <c r="R310" s="212">
        <f>SUM(R311:R313)</f>
        <v>0</v>
      </c>
      <c r="S310" s="211"/>
      <c r="T310" s="213">
        <f>SUM(T311:T313)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4" t="s">
        <v>87</v>
      </c>
      <c r="AT310" s="215" t="s">
        <v>78</v>
      </c>
      <c r="AU310" s="215" t="s">
        <v>87</v>
      </c>
      <c r="AY310" s="214" t="s">
        <v>125</v>
      </c>
      <c r="BK310" s="216">
        <f>SUM(BK311:BK313)</f>
        <v>0</v>
      </c>
    </row>
    <row r="311" s="2" customFormat="1" ht="16.5" customHeight="1">
      <c r="A311" s="38"/>
      <c r="B311" s="39"/>
      <c r="C311" s="219" t="s">
        <v>375</v>
      </c>
      <c r="D311" s="219" t="s">
        <v>127</v>
      </c>
      <c r="E311" s="220" t="s">
        <v>376</v>
      </c>
      <c r="F311" s="221" t="s">
        <v>377</v>
      </c>
      <c r="G311" s="222" t="s">
        <v>378</v>
      </c>
      <c r="H311" s="223">
        <v>117.46599999999999</v>
      </c>
      <c r="I311" s="224"/>
      <c r="J311" s="225">
        <f>ROUND(I311*H311,2)</f>
        <v>0</v>
      </c>
      <c r="K311" s="226"/>
      <c r="L311" s="44"/>
      <c r="M311" s="227" t="s">
        <v>1</v>
      </c>
      <c r="N311" s="228" t="s">
        <v>44</v>
      </c>
      <c r="O311" s="91"/>
      <c r="P311" s="229">
        <f>O311*H311</f>
        <v>0</v>
      </c>
      <c r="Q311" s="229">
        <v>0</v>
      </c>
      <c r="R311" s="229">
        <f>Q311*H311</f>
        <v>0</v>
      </c>
      <c r="S311" s="229">
        <v>0</v>
      </c>
      <c r="T311" s="230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31" t="s">
        <v>131</v>
      </c>
      <c r="AT311" s="231" t="s">
        <v>127</v>
      </c>
      <c r="AU311" s="231" t="s">
        <v>89</v>
      </c>
      <c r="AY311" s="17" t="s">
        <v>125</v>
      </c>
      <c r="BE311" s="232">
        <f>IF(N311="základní",J311,0)</f>
        <v>0</v>
      </c>
      <c r="BF311" s="232">
        <f>IF(N311="snížená",J311,0)</f>
        <v>0</v>
      </c>
      <c r="BG311" s="232">
        <f>IF(N311="zákl. přenesená",J311,0)</f>
        <v>0</v>
      </c>
      <c r="BH311" s="232">
        <f>IF(N311="sníž. přenesená",J311,0)</f>
        <v>0</v>
      </c>
      <c r="BI311" s="232">
        <f>IF(N311="nulová",J311,0)</f>
        <v>0</v>
      </c>
      <c r="BJ311" s="17" t="s">
        <v>87</v>
      </c>
      <c r="BK311" s="232">
        <f>ROUND(I311*H311,2)</f>
        <v>0</v>
      </c>
      <c r="BL311" s="17" t="s">
        <v>131</v>
      </c>
      <c r="BM311" s="231" t="s">
        <v>379</v>
      </c>
    </row>
    <row r="312" s="2" customFormat="1">
      <c r="A312" s="38"/>
      <c r="B312" s="39"/>
      <c r="C312" s="40"/>
      <c r="D312" s="233" t="s">
        <v>133</v>
      </c>
      <c r="E312" s="40"/>
      <c r="F312" s="234" t="s">
        <v>380</v>
      </c>
      <c r="G312" s="40"/>
      <c r="H312" s="40"/>
      <c r="I312" s="235"/>
      <c r="J312" s="40"/>
      <c r="K312" s="40"/>
      <c r="L312" s="44"/>
      <c r="M312" s="236"/>
      <c r="N312" s="237"/>
      <c r="O312" s="91"/>
      <c r="P312" s="91"/>
      <c r="Q312" s="91"/>
      <c r="R312" s="91"/>
      <c r="S312" s="91"/>
      <c r="T312" s="92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133</v>
      </c>
      <c r="AU312" s="17" t="s">
        <v>89</v>
      </c>
    </row>
    <row r="313" s="2" customFormat="1">
      <c r="A313" s="38"/>
      <c r="B313" s="39"/>
      <c r="C313" s="40"/>
      <c r="D313" s="233" t="s">
        <v>135</v>
      </c>
      <c r="E313" s="40"/>
      <c r="F313" s="238" t="s">
        <v>381</v>
      </c>
      <c r="G313" s="40"/>
      <c r="H313" s="40"/>
      <c r="I313" s="235"/>
      <c r="J313" s="40"/>
      <c r="K313" s="40"/>
      <c r="L313" s="44"/>
      <c r="M313" s="236"/>
      <c r="N313" s="237"/>
      <c r="O313" s="91"/>
      <c r="P313" s="91"/>
      <c r="Q313" s="91"/>
      <c r="R313" s="91"/>
      <c r="S313" s="91"/>
      <c r="T313" s="92"/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T313" s="17" t="s">
        <v>135</v>
      </c>
      <c r="AU313" s="17" t="s">
        <v>89</v>
      </c>
    </row>
    <row r="314" s="12" customFormat="1" ht="22.8" customHeight="1">
      <c r="A314" s="12"/>
      <c r="B314" s="203"/>
      <c r="C314" s="204"/>
      <c r="D314" s="205" t="s">
        <v>78</v>
      </c>
      <c r="E314" s="217" t="s">
        <v>382</v>
      </c>
      <c r="F314" s="217" t="s">
        <v>383</v>
      </c>
      <c r="G314" s="204"/>
      <c r="H314" s="204"/>
      <c r="I314" s="207"/>
      <c r="J314" s="218">
        <f>BK314</f>
        <v>0</v>
      </c>
      <c r="K314" s="204"/>
      <c r="L314" s="209"/>
      <c r="M314" s="210"/>
      <c r="N314" s="211"/>
      <c r="O314" s="211"/>
      <c r="P314" s="212">
        <f>SUM(P315:P321)</f>
        <v>0</v>
      </c>
      <c r="Q314" s="211"/>
      <c r="R314" s="212">
        <f>SUM(R315:R321)</f>
        <v>0</v>
      </c>
      <c r="S314" s="211"/>
      <c r="T314" s="213">
        <f>SUM(T315:T321)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4" t="s">
        <v>87</v>
      </c>
      <c r="AT314" s="215" t="s">
        <v>78</v>
      </c>
      <c r="AU314" s="215" t="s">
        <v>87</v>
      </c>
      <c r="AY314" s="214" t="s">
        <v>125</v>
      </c>
      <c r="BK314" s="216">
        <f>SUM(BK315:BK321)</f>
        <v>0</v>
      </c>
    </row>
    <row r="315" s="2" customFormat="1" ht="16.5" customHeight="1">
      <c r="A315" s="38"/>
      <c r="B315" s="39"/>
      <c r="C315" s="219" t="s">
        <v>384</v>
      </c>
      <c r="D315" s="219" t="s">
        <v>127</v>
      </c>
      <c r="E315" s="220" t="s">
        <v>385</v>
      </c>
      <c r="F315" s="221" t="s">
        <v>386</v>
      </c>
      <c r="G315" s="222" t="s">
        <v>378</v>
      </c>
      <c r="H315" s="223">
        <v>813.24599999999998</v>
      </c>
      <c r="I315" s="224"/>
      <c r="J315" s="225">
        <f>ROUND(I315*H315,2)</f>
        <v>0</v>
      </c>
      <c r="K315" s="226"/>
      <c r="L315" s="44"/>
      <c r="M315" s="227" t="s">
        <v>1</v>
      </c>
      <c r="N315" s="228" t="s">
        <v>44</v>
      </c>
      <c r="O315" s="91"/>
      <c r="P315" s="229">
        <f>O315*H315</f>
        <v>0</v>
      </c>
      <c r="Q315" s="229">
        <v>0</v>
      </c>
      <c r="R315" s="229">
        <f>Q315*H315</f>
        <v>0</v>
      </c>
      <c r="S315" s="229">
        <v>0</v>
      </c>
      <c r="T315" s="23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1" t="s">
        <v>131</v>
      </c>
      <c r="AT315" s="231" t="s">
        <v>127</v>
      </c>
      <c r="AU315" s="231" t="s">
        <v>89</v>
      </c>
      <c r="AY315" s="17" t="s">
        <v>125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7" t="s">
        <v>87</v>
      </c>
      <c r="BK315" s="232">
        <f>ROUND(I315*H315,2)</f>
        <v>0</v>
      </c>
      <c r="BL315" s="17" t="s">
        <v>131</v>
      </c>
      <c r="BM315" s="231" t="s">
        <v>387</v>
      </c>
    </row>
    <row r="316" s="2" customFormat="1">
      <c r="A316" s="38"/>
      <c r="B316" s="39"/>
      <c r="C316" s="40"/>
      <c r="D316" s="233" t="s">
        <v>133</v>
      </c>
      <c r="E316" s="40"/>
      <c r="F316" s="234" t="s">
        <v>388</v>
      </c>
      <c r="G316" s="40"/>
      <c r="H316" s="40"/>
      <c r="I316" s="235"/>
      <c r="J316" s="40"/>
      <c r="K316" s="40"/>
      <c r="L316" s="44"/>
      <c r="M316" s="236"/>
      <c r="N316" s="237"/>
      <c r="O316" s="91"/>
      <c r="P316" s="91"/>
      <c r="Q316" s="91"/>
      <c r="R316" s="91"/>
      <c r="S316" s="91"/>
      <c r="T316" s="92"/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T316" s="17" t="s">
        <v>133</v>
      </c>
      <c r="AU316" s="17" t="s">
        <v>89</v>
      </c>
    </row>
    <row r="317" s="2" customFormat="1" ht="16.5" customHeight="1">
      <c r="A317" s="38"/>
      <c r="B317" s="39"/>
      <c r="C317" s="219" t="s">
        <v>389</v>
      </c>
      <c r="D317" s="219" t="s">
        <v>127</v>
      </c>
      <c r="E317" s="220" t="s">
        <v>390</v>
      </c>
      <c r="F317" s="221" t="s">
        <v>391</v>
      </c>
      <c r="G317" s="222" t="s">
        <v>378</v>
      </c>
      <c r="H317" s="223">
        <v>696.96000000000004</v>
      </c>
      <c r="I317" s="224"/>
      <c r="J317" s="225">
        <f>ROUND(I317*H317,2)</f>
        <v>0</v>
      </c>
      <c r="K317" s="226"/>
      <c r="L317" s="44"/>
      <c r="M317" s="227" t="s">
        <v>1</v>
      </c>
      <c r="N317" s="228" t="s">
        <v>44</v>
      </c>
      <c r="O317" s="91"/>
      <c r="P317" s="229">
        <f>O317*H317</f>
        <v>0</v>
      </c>
      <c r="Q317" s="229">
        <v>0</v>
      </c>
      <c r="R317" s="229">
        <f>Q317*H317</f>
        <v>0</v>
      </c>
      <c r="S317" s="229">
        <v>0</v>
      </c>
      <c r="T317" s="230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31" t="s">
        <v>131</v>
      </c>
      <c r="AT317" s="231" t="s">
        <v>127</v>
      </c>
      <c r="AU317" s="231" t="s">
        <v>89</v>
      </c>
      <c r="AY317" s="17" t="s">
        <v>125</v>
      </c>
      <c r="BE317" s="232">
        <f>IF(N317="základní",J317,0)</f>
        <v>0</v>
      </c>
      <c r="BF317" s="232">
        <f>IF(N317="snížená",J317,0)</f>
        <v>0</v>
      </c>
      <c r="BG317" s="232">
        <f>IF(N317="zákl. přenesená",J317,0)</f>
        <v>0</v>
      </c>
      <c r="BH317" s="232">
        <f>IF(N317="sníž. přenesená",J317,0)</f>
        <v>0</v>
      </c>
      <c r="BI317" s="232">
        <f>IF(N317="nulová",J317,0)</f>
        <v>0</v>
      </c>
      <c r="BJ317" s="17" t="s">
        <v>87</v>
      </c>
      <c r="BK317" s="232">
        <f>ROUND(I317*H317,2)</f>
        <v>0</v>
      </c>
      <c r="BL317" s="17" t="s">
        <v>131</v>
      </c>
      <c r="BM317" s="231" t="s">
        <v>392</v>
      </c>
    </row>
    <row r="318" s="2" customFormat="1">
      <c r="A318" s="38"/>
      <c r="B318" s="39"/>
      <c r="C318" s="40"/>
      <c r="D318" s="233" t="s">
        <v>133</v>
      </c>
      <c r="E318" s="40"/>
      <c r="F318" s="234" t="s">
        <v>388</v>
      </c>
      <c r="G318" s="40"/>
      <c r="H318" s="40"/>
      <c r="I318" s="235"/>
      <c r="J318" s="40"/>
      <c r="K318" s="40"/>
      <c r="L318" s="44"/>
      <c r="M318" s="236"/>
      <c r="N318" s="237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133</v>
      </c>
      <c r="AU318" s="17" t="s">
        <v>89</v>
      </c>
    </row>
    <row r="319" s="15" customFormat="1">
      <c r="A319" s="15"/>
      <c r="B319" s="261"/>
      <c r="C319" s="262"/>
      <c r="D319" s="233" t="s">
        <v>191</v>
      </c>
      <c r="E319" s="263" t="s">
        <v>1</v>
      </c>
      <c r="F319" s="264" t="s">
        <v>215</v>
      </c>
      <c r="G319" s="262"/>
      <c r="H319" s="263" t="s">
        <v>1</v>
      </c>
      <c r="I319" s="265"/>
      <c r="J319" s="262"/>
      <c r="K319" s="262"/>
      <c r="L319" s="266"/>
      <c r="M319" s="267"/>
      <c r="N319" s="268"/>
      <c r="O319" s="268"/>
      <c r="P319" s="268"/>
      <c r="Q319" s="268"/>
      <c r="R319" s="268"/>
      <c r="S319" s="268"/>
      <c r="T319" s="269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0" t="s">
        <v>191</v>
      </c>
      <c r="AU319" s="270" t="s">
        <v>89</v>
      </c>
      <c r="AV319" s="15" t="s">
        <v>87</v>
      </c>
      <c r="AW319" s="15" t="s">
        <v>36</v>
      </c>
      <c r="AX319" s="15" t="s">
        <v>79</v>
      </c>
      <c r="AY319" s="270" t="s">
        <v>125</v>
      </c>
    </row>
    <row r="320" s="13" customFormat="1">
      <c r="A320" s="13"/>
      <c r="B320" s="239"/>
      <c r="C320" s="240"/>
      <c r="D320" s="233" t="s">
        <v>191</v>
      </c>
      <c r="E320" s="241" t="s">
        <v>1</v>
      </c>
      <c r="F320" s="242" t="s">
        <v>216</v>
      </c>
      <c r="G320" s="240"/>
      <c r="H320" s="243">
        <v>387.19999999999999</v>
      </c>
      <c r="I320" s="244"/>
      <c r="J320" s="240"/>
      <c r="K320" s="240"/>
      <c r="L320" s="245"/>
      <c r="M320" s="246"/>
      <c r="N320" s="247"/>
      <c r="O320" s="247"/>
      <c r="P320" s="247"/>
      <c r="Q320" s="247"/>
      <c r="R320" s="247"/>
      <c r="S320" s="247"/>
      <c r="T320" s="248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9" t="s">
        <v>191</v>
      </c>
      <c r="AU320" s="249" t="s">
        <v>89</v>
      </c>
      <c r="AV320" s="13" t="s">
        <v>89</v>
      </c>
      <c r="AW320" s="13" t="s">
        <v>36</v>
      </c>
      <c r="AX320" s="13" t="s">
        <v>79</v>
      </c>
      <c r="AY320" s="249" t="s">
        <v>125</v>
      </c>
    </row>
    <row r="321" s="13" customFormat="1">
      <c r="A321" s="13"/>
      <c r="B321" s="239"/>
      <c r="C321" s="240"/>
      <c r="D321" s="233" t="s">
        <v>191</v>
      </c>
      <c r="E321" s="241" t="s">
        <v>1</v>
      </c>
      <c r="F321" s="242" t="s">
        <v>393</v>
      </c>
      <c r="G321" s="240"/>
      <c r="H321" s="243">
        <v>696.96000000000004</v>
      </c>
      <c r="I321" s="244"/>
      <c r="J321" s="240"/>
      <c r="K321" s="240"/>
      <c r="L321" s="245"/>
      <c r="M321" s="282"/>
      <c r="N321" s="283"/>
      <c r="O321" s="283"/>
      <c r="P321" s="283"/>
      <c r="Q321" s="283"/>
      <c r="R321" s="283"/>
      <c r="S321" s="283"/>
      <c r="T321" s="284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9" t="s">
        <v>191</v>
      </c>
      <c r="AU321" s="249" t="s">
        <v>89</v>
      </c>
      <c r="AV321" s="13" t="s">
        <v>89</v>
      </c>
      <c r="AW321" s="13" t="s">
        <v>36</v>
      </c>
      <c r="AX321" s="13" t="s">
        <v>87</v>
      </c>
      <c r="AY321" s="249" t="s">
        <v>125</v>
      </c>
    </row>
    <row r="322" s="2" customFormat="1" ht="6.96" customHeight="1">
      <c r="A322" s="38"/>
      <c r="B322" s="66"/>
      <c r="C322" s="67"/>
      <c r="D322" s="67"/>
      <c r="E322" s="67"/>
      <c r="F322" s="67"/>
      <c r="G322" s="67"/>
      <c r="H322" s="67"/>
      <c r="I322" s="67"/>
      <c r="J322" s="67"/>
      <c r="K322" s="67"/>
      <c r="L322" s="44"/>
      <c r="M322" s="38"/>
      <c r="O322" s="38"/>
      <c r="P322" s="38"/>
      <c r="Q322" s="38"/>
      <c r="R322" s="38"/>
      <c r="S322" s="38"/>
      <c r="T322" s="38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</row>
  </sheetData>
  <sheetProtection sheet="1" autoFilter="0" formatColumns="0" formatRows="0" objects="1" scenarios="1" spinCount="100000" saltValue="EUdEU7QWs/en/fZoYl2OgVqkPk8G0QiuzSp67m2nfNDYQTlR9yJppJOOQ1/6nqabruMUUktw6OR3lZv/zNFTMQ==" hashValue="hOOFi8EYFP1gUA3jQMoWss8qFoxO1Vlq/14+vsNWNI6TWOPoHOUnWccNlN6oBpfXnTpbPTs5xseHOkhi5OHMrg==" algorithmName="SHA-512" password="CC35"/>
  <autoFilter ref="C123:K32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89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 xml:space="preserve">Šišemka, Hradčany, oprava toku v  ř.km 2,300 - 4, 608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394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96</v>
      </c>
      <c r="G12" s="38"/>
      <c r="H12" s="38"/>
      <c r="I12" s="140" t="s">
        <v>22</v>
      </c>
      <c r="J12" s="144" t="str">
        <f>'Rekapitulace stavby'!AN8</f>
        <v>23. 9. 2025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33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28</v>
      </c>
      <c r="J24" s="143" t="s">
        <v>35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38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39</v>
      </c>
      <c r="E30" s="38"/>
      <c r="F30" s="38"/>
      <c r="G30" s="38"/>
      <c r="H30" s="38"/>
      <c r="I30" s="38"/>
      <c r="J30" s="151">
        <f>ROUND(J117,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41</v>
      </c>
      <c r="G32" s="38"/>
      <c r="H32" s="38"/>
      <c r="I32" s="152" t="s">
        <v>40</v>
      </c>
      <c r="J32" s="152" t="s">
        <v>42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43</v>
      </c>
      <c r="E33" s="140" t="s">
        <v>44</v>
      </c>
      <c r="F33" s="154">
        <f>ROUND((SUM(BE117:BE160)),  2)</f>
        <v>0</v>
      </c>
      <c r="G33" s="38"/>
      <c r="H33" s="38"/>
      <c r="I33" s="155">
        <v>0.20999999999999999</v>
      </c>
      <c r="J33" s="154">
        <f>ROUND(((SUM(BE117:BE160))*I33),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45</v>
      </c>
      <c r="F34" s="154">
        <f>ROUND((SUM(BF117:BF160)),  2)</f>
        <v>0</v>
      </c>
      <c r="G34" s="38"/>
      <c r="H34" s="38"/>
      <c r="I34" s="155">
        <v>0.12</v>
      </c>
      <c r="J34" s="154">
        <f>ROUND(((SUM(BF117:BF160))*I34),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46</v>
      </c>
      <c r="F35" s="154">
        <f>ROUND((SUM(BG117:BG160)),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47</v>
      </c>
      <c r="F36" s="154">
        <f>ROUND((SUM(BH117:BH160)),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48</v>
      </c>
      <c r="F37" s="154">
        <f>ROUND((SUM(BI117:BI160)),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49</v>
      </c>
      <c r="E39" s="158"/>
      <c r="F39" s="158"/>
      <c r="G39" s="159" t="s">
        <v>50</v>
      </c>
      <c r="H39" s="160" t="s">
        <v>51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52</v>
      </c>
      <c r="E50" s="164"/>
      <c r="F50" s="164"/>
      <c r="G50" s="163" t="s">
        <v>53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54</v>
      </c>
      <c r="E61" s="166"/>
      <c r="F61" s="167" t="s">
        <v>55</v>
      </c>
      <c r="G61" s="165" t="s">
        <v>54</v>
      </c>
      <c r="H61" s="166"/>
      <c r="I61" s="166"/>
      <c r="J61" s="168" t="s">
        <v>55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56</v>
      </c>
      <c r="E65" s="169"/>
      <c r="F65" s="169"/>
      <c r="G65" s="163" t="s">
        <v>57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54</v>
      </c>
      <c r="E76" s="166"/>
      <c r="F76" s="167" t="s">
        <v>55</v>
      </c>
      <c r="G76" s="165" t="s">
        <v>54</v>
      </c>
      <c r="H76" s="166"/>
      <c r="I76" s="166"/>
      <c r="J76" s="168" t="s">
        <v>55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97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 xml:space="preserve">Šišemka, Hradčany, oprava toku v  ř.km 2,300 - 4, 608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VON - vedlejší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Šišma</v>
      </c>
      <c r="G89" s="40"/>
      <c r="H89" s="40"/>
      <c r="I89" s="32" t="s">
        <v>22</v>
      </c>
      <c r="J89" s="79" t="str">
        <f>IF(J12="","",J12)</f>
        <v>23. 9. 2025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Povodí Moravy, s.p.</v>
      </c>
      <c r="G91" s="40"/>
      <c r="H91" s="40"/>
      <c r="I91" s="32" t="s">
        <v>32</v>
      </c>
      <c r="J91" s="36" t="str">
        <f>E21</f>
        <v>Ing. Tomáš Pecival, Ph.D.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Ing. Tomáš Pecival, Ph.D.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98</v>
      </c>
      <c r="D94" s="176"/>
      <c r="E94" s="176"/>
      <c r="F94" s="176"/>
      <c r="G94" s="176"/>
      <c r="H94" s="176"/>
      <c r="I94" s="176"/>
      <c r="J94" s="177" t="s">
        <v>99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100</v>
      </c>
      <c r="D96" s="40"/>
      <c r="E96" s="40"/>
      <c r="F96" s="40"/>
      <c r="G96" s="40"/>
      <c r="H96" s="40"/>
      <c r="I96" s="40"/>
      <c r="J96" s="110">
        <f>J117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101</v>
      </c>
    </row>
    <row r="97" s="9" customFormat="1" ht="24.96" customHeight="1">
      <c r="A97" s="9"/>
      <c r="B97" s="179"/>
      <c r="C97" s="180"/>
      <c r="D97" s="181" t="s">
        <v>395</v>
      </c>
      <c r="E97" s="182"/>
      <c r="F97" s="182"/>
      <c r="G97" s="182"/>
      <c r="H97" s="182"/>
      <c r="I97" s="182"/>
      <c r="J97" s="183">
        <f>J118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63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3" s="2" customFormat="1" ht="6.96" customHeight="1">
      <c r="A103" s="38"/>
      <c r="B103" s="68"/>
      <c r="C103" s="69"/>
      <c r="D103" s="69"/>
      <c r="E103" s="69"/>
      <c r="F103" s="69"/>
      <c r="G103" s="69"/>
      <c r="H103" s="69"/>
      <c r="I103" s="69"/>
      <c r="J103" s="69"/>
      <c r="K103" s="69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4" s="2" customFormat="1" ht="24.96" customHeight="1">
      <c r="A104" s="38"/>
      <c r="B104" s="39"/>
      <c r="C104" s="23" t="s">
        <v>110</v>
      </c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12" customHeight="1">
      <c r="A106" s="38"/>
      <c r="B106" s="39"/>
      <c r="C106" s="32" t="s">
        <v>16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6.5" customHeight="1">
      <c r="A107" s="38"/>
      <c r="B107" s="39"/>
      <c r="C107" s="40"/>
      <c r="D107" s="40"/>
      <c r="E107" s="174" t="str">
        <f>E7</f>
        <v xml:space="preserve">Šišemka, Hradčany, oprava toku v  ř.km 2,300 - 4, 608</v>
      </c>
      <c r="F107" s="32"/>
      <c r="G107" s="32"/>
      <c r="H107" s="32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94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76" t="str">
        <f>E9</f>
        <v>VON - vedlejší náklady</v>
      </c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6.96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20</v>
      </c>
      <c r="D111" s="40"/>
      <c r="E111" s="40"/>
      <c r="F111" s="27" t="str">
        <f>F12</f>
        <v>Šišma</v>
      </c>
      <c r="G111" s="40"/>
      <c r="H111" s="40"/>
      <c r="I111" s="32" t="s">
        <v>22</v>
      </c>
      <c r="J111" s="79" t="str">
        <f>IF(J12="","",J12)</f>
        <v>23. 9. 2025</v>
      </c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5.65" customHeight="1">
      <c r="A113" s="38"/>
      <c r="B113" s="39"/>
      <c r="C113" s="32" t="s">
        <v>24</v>
      </c>
      <c r="D113" s="40"/>
      <c r="E113" s="40"/>
      <c r="F113" s="27" t="str">
        <f>E15</f>
        <v>Povodí Moravy, s.p.</v>
      </c>
      <c r="G113" s="40"/>
      <c r="H113" s="40"/>
      <c r="I113" s="32" t="s">
        <v>32</v>
      </c>
      <c r="J113" s="36" t="str">
        <f>E21</f>
        <v>Ing. Tomáš Pecival, Ph.D.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30</v>
      </c>
      <c r="D114" s="40"/>
      <c r="E114" s="40"/>
      <c r="F114" s="27" t="str">
        <f>IF(E18="","",E18)</f>
        <v>Vyplň údaj</v>
      </c>
      <c r="G114" s="40"/>
      <c r="H114" s="40"/>
      <c r="I114" s="32" t="s">
        <v>37</v>
      </c>
      <c r="J114" s="36" t="str">
        <f>E24</f>
        <v>Ing. Tomáš Pecival, Ph.D.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0.32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11" customFormat="1" ht="29.28" customHeight="1">
      <c r="A116" s="191"/>
      <c r="B116" s="192"/>
      <c r="C116" s="193" t="s">
        <v>111</v>
      </c>
      <c r="D116" s="194" t="s">
        <v>64</v>
      </c>
      <c r="E116" s="194" t="s">
        <v>60</v>
      </c>
      <c r="F116" s="194" t="s">
        <v>61</v>
      </c>
      <c r="G116" s="194" t="s">
        <v>112</v>
      </c>
      <c r="H116" s="194" t="s">
        <v>113</v>
      </c>
      <c r="I116" s="194" t="s">
        <v>114</v>
      </c>
      <c r="J116" s="195" t="s">
        <v>99</v>
      </c>
      <c r="K116" s="196" t="s">
        <v>115</v>
      </c>
      <c r="L116" s="197"/>
      <c r="M116" s="100" t="s">
        <v>1</v>
      </c>
      <c r="N116" s="101" t="s">
        <v>43</v>
      </c>
      <c r="O116" s="101" t="s">
        <v>116</v>
      </c>
      <c r="P116" s="101" t="s">
        <v>117</v>
      </c>
      <c r="Q116" s="101" t="s">
        <v>118</v>
      </c>
      <c r="R116" s="101" t="s">
        <v>119</v>
      </c>
      <c r="S116" s="101" t="s">
        <v>120</v>
      </c>
      <c r="T116" s="102" t="s">
        <v>121</v>
      </c>
      <c r="U116" s="191"/>
      <c r="V116" s="191"/>
      <c r="W116" s="191"/>
      <c r="X116" s="191"/>
      <c r="Y116" s="191"/>
      <c r="Z116" s="191"/>
      <c r="AA116" s="191"/>
      <c r="AB116" s="191"/>
      <c r="AC116" s="191"/>
      <c r="AD116" s="191"/>
      <c r="AE116" s="191"/>
    </row>
    <row r="117" s="2" customFormat="1" ht="22.8" customHeight="1">
      <c r="A117" s="38"/>
      <c r="B117" s="39"/>
      <c r="C117" s="107" t="s">
        <v>122</v>
      </c>
      <c r="D117" s="40"/>
      <c r="E117" s="40"/>
      <c r="F117" s="40"/>
      <c r="G117" s="40"/>
      <c r="H117" s="40"/>
      <c r="I117" s="40"/>
      <c r="J117" s="198">
        <f>BK117</f>
        <v>0</v>
      </c>
      <c r="K117" s="40"/>
      <c r="L117" s="44"/>
      <c r="M117" s="103"/>
      <c r="N117" s="199"/>
      <c r="O117" s="104"/>
      <c r="P117" s="200">
        <f>P118</f>
        <v>0</v>
      </c>
      <c r="Q117" s="104"/>
      <c r="R117" s="200">
        <f>R118</f>
        <v>0</v>
      </c>
      <c r="S117" s="104"/>
      <c r="T117" s="201">
        <f>T118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78</v>
      </c>
      <c r="AU117" s="17" t="s">
        <v>101</v>
      </c>
      <c r="BK117" s="202">
        <f>BK118</f>
        <v>0</v>
      </c>
    </row>
    <row r="118" s="12" customFormat="1" ht="25.92" customHeight="1">
      <c r="A118" s="12"/>
      <c r="B118" s="203"/>
      <c r="C118" s="204"/>
      <c r="D118" s="205" t="s">
        <v>78</v>
      </c>
      <c r="E118" s="206" t="s">
        <v>396</v>
      </c>
      <c r="F118" s="206" t="s">
        <v>397</v>
      </c>
      <c r="G118" s="204"/>
      <c r="H118" s="204"/>
      <c r="I118" s="207"/>
      <c r="J118" s="208">
        <f>BK118</f>
        <v>0</v>
      </c>
      <c r="K118" s="204"/>
      <c r="L118" s="209"/>
      <c r="M118" s="210"/>
      <c r="N118" s="211"/>
      <c r="O118" s="211"/>
      <c r="P118" s="212">
        <f>SUM(P119:P160)</f>
        <v>0</v>
      </c>
      <c r="Q118" s="211"/>
      <c r="R118" s="212">
        <f>SUM(R119:R160)</f>
        <v>0</v>
      </c>
      <c r="S118" s="211"/>
      <c r="T118" s="213">
        <f>SUM(T119:T160)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4" t="s">
        <v>151</v>
      </c>
      <c r="AT118" s="215" t="s">
        <v>78</v>
      </c>
      <c r="AU118" s="215" t="s">
        <v>79</v>
      </c>
      <c r="AY118" s="214" t="s">
        <v>125</v>
      </c>
      <c r="BK118" s="216">
        <f>SUM(BK119:BK160)</f>
        <v>0</v>
      </c>
    </row>
    <row r="119" s="2" customFormat="1" ht="16.5" customHeight="1">
      <c r="A119" s="38"/>
      <c r="B119" s="39"/>
      <c r="C119" s="219" t="s">
        <v>87</v>
      </c>
      <c r="D119" s="219" t="s">
        <v>127</v>
      </c>
      <c r="E119" s="220" t="s">
        <v>398</v>
      </c>
      <c r="F119" s="221" t="s">
        <v>399</v>
      </c>
      <c r="G119" s="222" t="s">
        <v>400</v>
      </c>
      <c r="H119" s="223">
        <v>1</v>
      </c>
      <c r="I119" s="224"/>
      <c r="J119" s="225">
        <f>ROUND(I119*H119,2)</f>
        <v>0</v>
      </c>
      <c r="K119" s="226"/>
      <c r="L119" s="44"/>
      <c r="M119" s="227" t="s">
        <v>1</v>
      </c>
      <c r="N119" s="228" t="s">
        <v>44</v>
      </c>
      <c r="O119" s="91"/>
      <c r="P119" s="229">
        <f>O119*H119</f>
        <v>0</v>
      </c>
      <c r="Q119" s="229">
        <v>0</v>
      </c>
      <c r="R119" s="229">
        <f>Q119*H119</f>
        <v>0</v>
      </c>
      <c r="S119" s="229">
        <v>0</v>
      </c>
      <c r="T119" s="230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31" t="s">
        <v>401</v>
      </c>
      <c r="AT119" s="231" t="s">
        <v>127</v>
      </c>
      <c r="AU119" s="231" t="s">
        <v>87</v>
      </c>
      <c r="AY119" s="17" t="s">
        <v>125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17" t="s">
        <v>87</v>
      </c>
      <c r="BK119" s="232">
        <f>ROUND(I119*H119,2)</f>
        <v>0</v>
      </c>
      <c r="BL119" s="17" t="s">
        <v>401</v>
      </c>
      <c r="BM119" s="231" t="s">
        <v>402</v>
      </c>
    </row>
    <row r="120" s="2" customFormat="1">
      <c r="A120" s="38"/>
      <c r="B120" s="39"/>
      <c r="C120" s="40"/>
      <c r="D120" s="233" t="s">
        <v>133</v>
      </c>
      <c r="E120" s="40"/>
      <c r="F120" s="234" t="s">
        <v>403</v>
      </c>
      <c r="G120" s="40"/>
      <c r="H120" s="40"/>
      <c r="I120" s="235"/>
      <c r="J120" s="40"/>
      <c r="K120" s="40"/>
      <c r="L120" s="44"/>
      <c r="M120" s="236"/>
      <c r="N120" s="237"/>
      <c r="O120" s="91"/>
      <c r="P120" s="91"/>
      <c r="Q120" s="91"/>
      <c r="R120" s="91"/>
      <c r="S120" s="91"/>
      <c r="T120" s="92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133</v>
      </c>
      <c r="AU120" s="17" t="s">
        <v>87</v>
      </c>
    </row>
    <row r="121" s="2" customFormat="1" ht="16.5" customHeight="1">
      <c r="A121" s="38"/>
      <c r="B121" s="39"/>
      <c r="C121" s="219" t="s">
        <v>89</v>
      </c>
      <c r="D121" s="219" t="s">
        <v>127</v>
      </c>
      <c r="E121" s="220" t="s">
        <v>294</v>
      </c>
      <c r="F121" s="221" t="s">
        <v>404</v>
      </c>
      <c r="G121" s="222" t="s">
        <v>400</v>
      </c>
      <c r="H121" s="223">
        <v>1</v>
      </c>
      <c r="I121" s="224"/>
      <c r="J121" s="225">
        <f>ROUND(I121*H121,2)</f>
        <v>0</v>
      </c>
      <c r="K121" s="226"/>
      <c r="L121" s="44"/>
      <c r="M121" s="227" t="s">
        <v>1</v>
      </c>
      <c r="N121" s="228" t="s">
        <v>44</v>
      </c>
      <c r="O121" s="91"/>
      <c r="P121" s="229">
        <f>O121*H121</f>
        <v>0</v>
      </c>
      <c r="Q121" s="229">
        <v>0</v>
      </c>
      <c r="R121" s="229">
        <f>Q121*H121</f>
        <v>0</v>
      </c>
      <c r="S121" s="229">
        <v>0</v>
      </c>
      <c r="T121" s="230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1" t="s">
        <v>401</v>
      </c>
      <c r="AT121" s="231" t="s">
        <v>127</v>
      </c>
      <c r="AU121" s="231" t="s">
        <v>87</v>
      </c>
      <c r="AY121" s="17" t="s">
        <v>125</v>
      </c>
      <c r="BE121" s="232">
        <f>IF(N121="základní",J121,0)</f>
        <v>0</v>
      </c>
      <c r="BF121" s="232">
        <f>IF(N121="snížená",J121,0)</f>
        <v>0</v>
      </c>
      <c r="BG121" s="232">
        <f>IF(N121="zákl. přenesená",J121,0)</f>
        <v>0</v>
      </c>
      <c r="BH121" s="232">
        <f>IF(N121="sníž. přenesená",J121,0)</f>
        <v>0</v>
      </c>
      <c r="BI121" s="232">
        <f>IF(N121="nulová",J121,0)</f>
        <v>0</v>
      </c>
      <c r="BJ121" s="17" t="s">
        <v>87</v>
      </c>
      <c r="BK121" s="232">
        <f>ROUND(I121*H121,2)</f>
        <v>0</v>
      </c>
      <c r="BL121" s="17" t="s">
        <v>401</v>
      </c>
      <c r="BM121" s="231" t="s">
        <v>405</v>
      </c>
    </row>
    <row r="122" s="2" customFormat="1">
      <c r="A122" s="38"/>
      <c r="B122" s="39"/>
      <c r="C122" s="40"/>
      <c r="D122" s="233" t="s">
        <v>133</v>
      </c>
      <c r="E122" s="40"/>
      <c r="F122" s="234" t="s">
        <v>406</v>
      </c>
      <c r="G122" s="40"/>
      <c r="H122" s="40"/>
      <c r="I122" s="235"/>
      <c r="J122" s="40"/>
      <c r="K122" s="40"/>
      <c r="L122" s="44"/>
      <c r="M122" s="236"/>
      <c r="N122" s="237"/>
      <c r="O122" s="91"/>
      <c r="P122" s="91"/>
      <c r="Q122" s="91"/>
      <c r="R122" s="91"/>
      <c r="S122" s="91"/>
      <c r="T122" s="92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133</v>
      </c>
      <c r="AU122" s="17" t="s">
        <v>87</v>
      </c>
    </row>
    <row r="123" s="2" customFormat="1" ht="16.5" customHeight="1">
      <c r="A123" s="38"/>
      <c r="B123" s="39"/>
      <c r="C123" s="219" t="s">
        <v>141</v>
      </c>
      <c r="D123" s="219" t="s">
        <v>127</v>
      </c>
      <c r="E123" s="220" t="s">
        <v>300</v>
      </c>
      <c r="F123" s="221" t="s">
        <v>407</v>
      </c>
      <c r="G123" s="222" t="s">
        <v>400</v>
      </c>
      <c r="H123" s="223">
        <v>1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44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401</v>
      </c>
      <c r="AT123" s="231" t="s">
        <v>127</v>
      </c>
      <c r="AU123" s="231" t="s">
        <v>87</v>
      </c>
      <c r="AY123" s="17" t="s">
        <v>125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87</v>
      </c>
      <c r="BK123" s="232">
        <f>ROUND(I123*H123,2)</f>
        <v>0</v>
      </c>
      <c r="BL123" s="17" t="s">
        <v>401</v>
      </c>
      <c r="BM123" s="231" t="s">
        <v>408</v>
      </c>
    </row>
    <row r="124" s="2" customFormat="1">
      <c r="A124" s="38"/>
      <c r="B124" s="39"/>
      <c r="C124" s="40"/>
      <c r="D124" s="233" t="s">
        <v>133</v>
      </c>
      <c r="E124" s="40"/>
      <c r="F124" s="234" t="s">
        <v>407</v>
      </c>
      <c r="G124" s="40"/>
      <c r="H124" s="40"/>
      <c r="I124" s="235"/>
      <c r="J124" s="40"/>
      <c r="K124" s="40"/>
      <c r="L124" s="44"/>
      <c r="M124" s="236"/>
      <c r="N124" s="237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133</v>
      </c>
      <c r="AU124" s="17" t="s">
        <v>87</v>
      </c>
    </row>
    <row r="125" s="2" customFormat="1">
      <c r="A125" s="38"/>
      <c r="B125" s="39"/>
      <c r="C125" s="40"/>
      <c r="D125" s="233" t="s">
        <v>135</v>
      </c>
      <c r="E125" s="40"/>
      <c r="F125" s="238" t="s">
        <v>409</v>
      </c>
      <c r="G125" s="40"/>
      <c r="H125" s="40"/>
      <c r="I125" s="235"/>
      <c r="J125" s="40"/>
      <c r="K125" s="40"/>
      <c r="L125" s="44"/>
      <c r="M125" s="236"/>
      <c r="N125" s="237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135</v>
      </c>
      <c r="AU125" s="17" t="s">
        <v>87</v>
      </c>
    </row>
    <row r="126" s="2" customFormat="1" ht="16.5" customHeight="1">
      <c r="A126" s="38"/>
      <c r="B126" s="39"/>
      <c r="C126" s="219" t="s">
        <v>131</v>
      </c>
      <c r="D126" s="219" t="s">
        <v>127</v>
      </c>
      <c r="E126" s="220" t="s">
        <v>376</v>
      </c>
      <c r="F126" s="221" t="s">
        <v>410</v>
      </c>
      <c r="G126" s="222" t="s">
        <v>400</v>
      </c>
      <c r="H126" s="223">
        <v>1</v>
      </c>
      <c r="I126" s="224"/>
      <c r="J126" s="225">
        <f>ROUND(I126*H126,2)</f>
        <v>0</v>
      </c>
      <c r="K126" s="226"/>
      <c r="L126" s="44"/>
      <c r="M126" s="227" t="s">
        <v>1</v>
      </c>
      <c r="N126" s="228" t="s">
        <v>44</v>
      </c>
      <c r="O126" s="91"/>
      <c r="P126" s="229">
        <f>O126*H126</f>
        <v>0</v>
      </c>
      <c r="Q126" s="229">
        <v>0</v>
      </c>
      <c r="R126" s="229">
        <f>Q126*H126</f>
        <v>0</v>
      </c>
      <c r="S126" s="229">
        <v>0</v>
      </c>
      <c r="T126" s="230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1" t="s">
        <v>401</v>
      </c>
      <c r="AT126" s="231" t="s">
        <v>127</v>
      </c>
      <c r="AU126" s="231" t="s">
        <v>87</v>
      </c>
      <c r="AY126" s="17" t="s">
        <v>125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17" t="s">
        <v>87</v>
      </c>
      <c r="BK126" s="232">
        <f>ROUND(I126*H126,2)</f>
        <v>0</v>
      </c>
      <c r="BL126" s="17" t="s">
        <v>401</v>
      </c>
      <c r="BM126" s="231" t="s">
        <v>411</v>
      </c>
    </row>
    <row r="127" s="2" customFormat="1">
      <c r="A127" s="38"/>
      <c r="B127" s="39"/>
      <c r="C127" s="40"/>
      <c r="D127" s="233" t="s">
        <v>133</v>
      </c>
      <c r="E127" s="40"/>
      <c r="F127" s="234" t="s">
        <v>412</v>
      </c>
      <c r="G127" s="40"/>
      <c r="H127" s="40"/>
      <c r="I127" s="235"/>
      <c r="J127" s="40"/>
      <c r="K127" s="40"/>
      <c r="L127" s="44"/>
      <c r="M127" s="236"/>
      <c r="N127" s="237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133</v>
      </c>
      <c r="AU127" s="17" t="s">
        <v>87</v>
      </c>
    </row>
    <row r="128" s="2" customFormat="1" ht="16.5" customHeight="1">
      <c r="A128" s="38"/>
      <c r="B128" s="39"/>
      <c r="C128" s="219" t="s">
        <v>151</v>
      </c>
      <c r="D128" s="219" t="s">
        <v>127</v>
      </c>
      <c r="E128" s="220" t="s">
        <v>413</v>
      </c>
      <c r="F128" s="221" t="s">
        <v>414</v>
      </c>
      <c r="G128" s="222" t="s">
        <v>400</v>
      </c>
      <c r="H128" s="223">
        <v>1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44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</v>
      </c>
      <c r="T128" s="230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401</v>
      </c>
      <c r="AT128" s="231" t="s">
        <v>127</v>
      </c>
      <c r="AU128" s="231" t="s">
        <v>87</v>
      </c>
      <c r="AY128" s="17" t="s">
        <v>125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87</v>
      </c>
      <c r="BK128" s="232">
        <f>ROUND(I128*H128,2)</f>
        <v>0</v>
      </c>
      <c r="BL128" s="17" t="s">
        <v>401</v>
      </c>
      <c r="BM128" s="231" t="s">
        <v>415</v>
      </c>
    </row>
    <row r="129" s="2" customFormat="1">
      <c r="A129" s="38"/>
      <c r="B129" s="39"/>
      <c r="C129" s="40"/>
      <c r="D129" s="233" t="s">
        <v>133</v>
      </c>
      <c r="E129" s="40"/>
      <c r="F129" s="234" t="s">
        <v>414</v>
      </c>
      <c r="G129" s="40"/>
      <c r="H129" s="40"/>
      <c r="I129" s="235"/>
      <c r="J129" s="40"/>
      <c r="K129" s="40"/>
      <c r="L129" s="44"/>
      <c r="M129" s="236"/>
      <c r="N129" s="237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133</v>
      </c>
      <c r="AU129" s="17" t="s">
        <v>87</v>
      </c>
    </row>
    <row r="130" s="2" customFormat="1">
      <c r="A130" s="38"/>
      <c r="B130" s="39"/>
      <c r="C130" s="40"/>
      <c r="D130" s="233" t="s">
        <v>135</v>
      </c>
      <c r="E130" s="40"/>
      <c r="F130" s="238" t="s">
        <v>416</v>
      </c>
      <c r="G130" s="40"/>
      <c r="H130" s="40"/>
      <c r="I130" s="235"/>
      <c r="J130" s="40"/>
      <c r="K130" s="40"/>
      <c r="L130" s="44"/>
      <c r="M130" s="236"/>
      <c r="N130" s="237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135</v>
      </c>
      <c r="AU130" s="17" t="s">
        <v>87</v>
      </c>
    </row>
    <row r="131" s="2" customFormat="1" ht="16.5" customHeight="1">
      <c r="A131" s="38"/>
      <c r="B131" s="39"/>
      <c r="C131" s="219" t="s">
        <v>156</v>
      </c>
      <c r="D131" s="219" t="s">
        <v>127</v>
      </c>
      <c r="E131" s="220" t="s">
        <v>417</v>
      </c>
      <c r="F131" s="221" t="s">
        <v>418</v>
      </c>
      <c r="G131" s="222" t="s">
        <v>400</v>
      </c>
      <c r="H131" s="223">
        <v>1</v>
      </c>
      <c r="I131" s="224"/>
      <c r="J131" s="225">
        <f>ROUND(I131*H131,2)</f>
        <v>0</v>
      </c>
      <c r="K131" s="226"/>
      <c r="L131" s="44"/>
      <c r="M131" s="227" t="s">
        <v>1</v>
      </c>
      <c r="N131" s="228" t="s">
        <v>44</v>
      </c>
      <c r="O131" s="91"/>
      <c r="P131" s="229">
        <f>O131*H131</f>
        <v>0</v>
      </c>
      <c r="Q131" s="229">
        <v>0</v>
      </c>
      <c r="R131" s="229">
        <f>Q131*H131</f>
        <v>0</v>
      </c>
      <c r="S131" s="229">
        <v>0</v>
      </c>
      <c r="T131" s="230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1" t="s">
        <v>401</v>
      </c>
      <c r="AT131" s="231" t="s">
        <v>127</v>
      </c>
      <c r="AU131" s="231" t="s">
        <v>87</v>
      </c>
      <c r="AY131" s="17" t="s">
        <v>125</v>
      </c>
      <c r="BE131" s="232">
        <f>IF(N131="základní",J131,0)</f>
        <v>0</v>
      </c>
      <c r="BF131" s="232">
        <f>IF(N131="snížená",J131,0)</f>
        <v>0</v>
      </c>
      <c r="BG131" s="232">
        <f>IF(N131="zákl. přenesená",J131,0)</f>
        <v>0</v>
      </c>
      <c r="BH131" s="232">
        <f>IF(N131="sníž. přenesená",J131,0)</f>
        <v>0</v>
      </c>
      <c r="BI131" s="232">
        <f>IF(N131="nulová",J131,0)</f>
        <v>0</v>
      </c>
      <c r="BJ131" s="17" t="s">
        <v>87</v>
      </c>
      <c r="BK131" s="232">
        <f>ROUND(I131*H131,2)</f>
        <v>0</v>
      </c>
      <c r="BL131" s="17" t="s">
        <v>401</v>
      </c>
      <c r="BM131" s="231" t="s">
        <v>419</v>
      </c>
    </row>
    <row r="132" s="2" customFormat="1">
      <c r="A132" s="38"/>
      <c r="B132" s="39"/>
      <c r="C132" s="40"/>
      <c r="D132" s="233" t="s">
        <v>133</v>
      </c>
      <c r="E132" s="40"/>
      <c r="F132" s="234" t="s">
        <v>418</v>
      </c>
      <c r="G132" s="40"/>
      <c r="H132" s="40"/>
      <c r="I132" s="235"/>
      <c r="J132" s="40"/>
      <c r="K132" s="40"/>
      <c r="L132" s="44"/>
      <c r="M132" s="236"/>
      <c r="N132" s="237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133</v>
      </c>
      <c r="AU132" s="17" t="s">
        <v>87</v>
      </c>
    </row>
    <row r="133" s="2" customFormat="1" ht="16.5" customHeight="1">
      <c r="A133" s="38"/>
      <c r="B133" s="39"/>
      <c r="C133" s="219" t="s">
        <v>161</v>
      </c>
      <c r="D133" s="219" t="s">
        <v>127</v>
      </c>
      <c r="E133" s="220" t="s">
        <v>420</v>
      </c>
      <c r="F133" s="221" t="s">
        <v>421</v>
      </c>
      <c r="G133" s="222" t="s">
        <v>400</v>
      </c>
      <c r="H133" s="223">
        <v>1</v>
      </c>
      <c r="I133" s="224"/>
      <c r="J133" s="225">
        <f>ROUND(I133*H133,2)</f>
        <v>0</v>
      </c>
      <c r="K133" s="226"/>
      <c r="L133" s="44"/>
      <c r="M133" s="227" t="s">
        <v>1</v>
      </c>
      <c r="N133" s="228" t="s">
        <v>44</v>
      </c>
      <c r="O133" s="91"/>
      <c r="P133" s="229">
        <f>O133*H133</f>
        <v>0</v>
      </c>
      <c r="Q133" s="229">
        <v>0</v>
      </c>
      <c r="R133" s="229">
        <f>Q133*H133</f>
        <v>0</v>
      </c>
      <c r="S133" s="229">
        <v>0</v>
      </c>
      <c r="T133" s="230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1" t="s">
        <v>401</v>
      </c>
      <c r="AT133" s="231" t="s">
        <v>127</v>
      </c>
      <c r="AU133" s="231" t="s">
        <v>87</v>
      </c>
      <c r="AY133" s="17" t="s">
        <v>125</v>
      </c>
      <c r="BE133" s="232">
        <f>IF(N133="základní",J133,0)</f>
        <v>0</v>
      </c>
      <c r="BF133" s="232">
        <f>IF(N133="snížená",J133,0)</f>
        <v>0</v>
      </c>
      <c r="BG133" s="232">
        <f>IF(N133="zákl. přenesená",J133,0)</f>
        <v>0</v>
      </c>
      <c r="BH133" s="232">
        <f>IF(N133="sníž. přenesená",J133,0)</f>
        <v>0</v>
      </c>
      <c r="BI133" s="232">
        <f>IF(N133="nulová",J133,0)</f>
        <v>0</v>
      </c>
      <c r="BJ133" s="17" t="s">
        <v>87</v>
      </c>
      <c r="BK133" s="232">
        <f>ROUND(I133*H133,2)</f>
        <v>0</v>
      </c>
      <c r="BL133" s="17" t="s">
        <v>401</v>
      </c>
      <c r="BM133" s="231" t="s">
        <v>422</v>
      </c>
    </row>
    <row r="134" s="2" customFormat="1">
      <c r="A134" s="38"/>
      <c r="B134" s="39"/>
      <c r="C134" s="40"/>
      <c r="D134" s="233" t="s">
        <v>133</v>
      </c>
      <c r="E134" s="40"/>
      <c r="F134" s="234" t="s">
        <v>421</v>
      </c>
      <c r="G134" s="40"/>
      <c r="H134" s="40"/>
      <c r="I134" s="235"/>
      <c r="J134" s="40"/>
      <c r="K134" s="40"/>
      <c r="L134" s="44"/>
      <c r="M134" s="236"/>
      <c r="N134" s="237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133</v>
      </c>
      <c r="AU134" s="17" t="s">
        <v>87</v>
      </c>
    </row>
    <row r="135" s="2" customFormat="1" ht="16.5" customHeight="1">
      <c r="A135" s="38"/>
      <c r="B135" s="39"/>
      <c r="C135" s="219" t="s">
        <v>166</v>
      </c>
      <c r="D135" s="219" t="s">
        <v>127</v>
      </c>
      <c r="E135" s="220" t="s">
        <v>423</v>
      </c>
      <c r="F135" s="221" t="s">
        <v>424</v>
      </c>
      <c r="G135" s="222" t="s">
        <v>400</v>
      </c>
      <c r="H135" s="223">
        <v>1</v>
      </c>
      <c r="I135" s="224"/>
      <c r="J135" s="225">
        <f>ROUND(I135*H135,2)</f>
        <v>0</v>
      </c>
      <c r="K135" s="226"/>
      <c r="L135" s="44"/>
      <c r="M135" s="227" t="s">
        <v>1</v>
      </c>
      <c r="N135" s="228" t="s">
        <v>44</v>
      </c>
      <c r="O135" s="91"/>
      <c r="P135" s="229">
        <f>O135*H135</f>
        <v>0</v>
      </c>
      <c r="Q135" s="229">
        <v>0</v>
      </c>
      <c r="R135" s="229">
        <f>Q135*H135</f>
        <v>0</v>
      </c>
      <c r="S135" s="229">
        <v>0</v>
      </c>
      <c r="T135" s="230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1" t="s">
        <v>401</v>
      </c>
      <c r="AT135" s="231" t="s">
        <v>127</v>
      </c>
      <c r="AU135" s="231" t="s">
        <v>87</v>
      </c>
      <c r="AY135" s="17" t="s">
        <v>125</v>
      </c>
      <c r="BE135" s="232">
        <f>IF(N135="základní",J135,0)</f>
        <v>0</v>
      </c>
      <c r="BF135" s="232">
        <f>IF(N135="snížená",J135,0)</f>
        <v>0</v>
      </c>
      <c r="BG135" s="232">
        <f>IF(N135="zákl. přenesená",J135,0)</f>
        <v>0</v>
      </c>
      <c r="BH135" s="232">
        <f>IF(N135="sníž. přenesená",J135,0)</f>
        <v>0</v>
      </c>
      <c r="BI135" s="232">
        <f>IF(N135="nulová",J135,0)</f>
        <v>0</v>
      </c>
      <c r="BJ135" s="17" t="s">
        <v>87</v>
      </c>
      <c r="BK135" s="232">
        <f>ROUND(I135*H135,2)</f>
        <v>0</v>
      </c>
      <c r="BL135" s="17" t="s">
        <v>401</v>
      </c>
      <c r="BM135" s="231" t="s">
        <v>425</v>
      </c>
    </row>
    <row r="136" s="2" customFormat="1">
      <c r="A136" s="38"/>
      <c r="B136" s="39"/>
      <c r="C136" s="40"/>
      <c r="D136" s="233" t="s">
        <v>133</v>
      </c>
      <c r="E136" s="40"/>
      <c r="F136" s="234" t="s">
        <v>424</v>
      </c>
      <c r="G136" s="40"/>
      <c r="H136" s="40"/>
      <c r="I136" s="235"/>
      <c r="J136" s="40"/>
      <c r="K136" s="40"/>
      <c r="L136" s="44"/>
      <c r="M136" s="236"/>
      <c r="N136" s="237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133</v>
      </c>
      <c r="AU136" s="17" t="s">
        <v>87</v>
      </c>
    </row>
    <row r="137" s="2" customFormat="1" ht="24.15" customHeight="1">
      <c r="A137" s="38"/>
      <c r="B137" s="39"/>
      <c r="C137" s="219" t="s">
        <v>171</v>
      </c>
      <c r="D137" s="219" t="s">
        <v>127</v>
      </c>
      <c r="E137" s="220" t="s">
        <v>426</v>
      </c>
      <c r="F137" s="221" t="s">
        <v>427</v>
      </c>
      <c r="G137" s="222" t="s">
        <v>400</v>
      </c>
      <c r="H137" s="223">
        <v>1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44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401</v>
      </c>
      <c r="AT137" s="231" t="s">
        <v>127</v>
      </c>
      <c r="AU137" s="231" t="s">
        <v>87</v>
      </c>
      <c r="AY137" s="17" t="s">
        <v>125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87</v>
      </c>
      <c r="BK137" s="232">
        <f>ROUND(I137*H137,2)</f>
        <v>0</v>
      </c>
      <c r="BL137" s="17" t="s">
        <v>401</v>
      </c>
      <c r="BM137" s="231" t="s">
        <v>428</v>
      </c>
    </row>
    <row r="138" s="2" customFormat="1">
      <c r="A138" s="38"/>
      <c r="B138" s="39"/>
      <c r="C138" s="40"/>
      <c r="D138" s="233" t="s">
        <v>133</v>
      </c>
      <c r="E138" s="40"/>
      <c r="F138" s="234" t="s">
        <v>427</v>
      </c>
      <c r="G138" s="40"/>
      <c r="H138" s="40"/>
      <c r="I138" s="235"/>
      <c r="J138" s="40"/>
      <c r="K138" s="40"/>
      <c r="L138" s="44"/>
      <c r="M138" s="236"/>
      <c r="N138" s="237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133</v>
      </c>
      <c r="AU138" s="17" t="s">
        <v>87</v>
      </c>
    </row>
    <row r="139" s="2" customFormat="1">
      <c r="A139" s="38"/>
      <c r="B139" s="39"/>
      <c r="C139" s="40"/>
      <c r="D139" s="233" t="s">
        <v>135</v>
      </c>
      <c r="E139" s="40"/>
      <c r="F139" s="238" t="s">
        <v>429</v>
      </c>
      <c r="G139" s="40"/>
      <c r="H139" s="40"/>
      <c r="I139" s="235"/>
      <c r="J139" s="40"/>
      <c r="K139" s="40"/>
      <c r="L139" s="44"/>
      <c r="M139" s="236"/>
      <c r="N139" s="237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135</v>
      </c>
      <c r="AU139" s="17" t="s">
        <v>87</v>
      </c>
    </row>
    <row r="140" s="2" customFormat="1" ht="24.15" customHeight="1">
      <c r="A140" s="38"/>
      <c r="B140" s="39"/>
      <c r="C140" s="219" t="s">
        <v>176</v>
      </c>
      <c r="D140" s="219" t="s">
        <v>127</v>
      </c>
      <c r="E140" s="220" t="s">
        <v>430</v>
      </c>
      <c r="F140" s="221" t="s">
        <v>431</v>
      </c>
      <c r="G140" s="222" t="s">
        <v>400</v>
      </c>
      <c r="H140" s="223">
        <v>1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44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</v>
      </c>
      <c r="T140" s="230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401</v>
      </c>
      <c r="AT140" s="231" t="s">
        <v>127</v>
      </c>
      <c r="AU140" s="231" t="s">
        <v>87</v>
      </c>
      <c r="AY140" s="17" t="s">
        <v>125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87</v>
      </c>
      <c r="BK140" s="232">
        <f>ROUND(I140*H140,2)</f>
        <v>0</v>
      </c>
      <c r="BL140" s="17" t="s">
        <v>401</v>
      </c>
      <c r="BM140" s="231" t="s">
        <v>432</v>
      </c>
    </row>
    <row r="141" s="2" customFormat="1">
      <c r="A141" s="38"/>
      <c r="B141" s="39"/>
      <c r="C141" s="40"/>
      <c r="D141" s="233" t="s">
        <v>133</v>
      </c>
      <c r="E141" s="40"/>
      <c r="F141" s="234" t="s">
        <v>431</v>
      </c>
      <c r="G141" s="40"/>
      <c r="H141" s="40"/>
      <c r="I141" s="235"/>
      <c r="J141" s="40"/>
      <c r="K141" s="40"/>
      <c r="L141" s="44"/>
      <c r="M141" s="236"/>
      <c r="N141" s="237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133</v>
      </c>
      <c r="AU141" s="17" t="s">
        <v>87</v>
      </c>
    </row>
    <row r="142" s="2" customFormat="1" ht="16.5" customHeight="1">
      <c r="A142" s="38"/>
      <c r="B142" s="39"/>
      <c r="C142" s="219" t="s">
        <v>181</v>
      </c>
      <c r="D142" s="219" t="s">
        <v>127</v>
      </c>
      <c r="E142" s="220" t="s">
        <v>433</v>
      </c>
      <c r="F142" s="221" t="s">
        <v>434</v>
      </c>
      <c r="G142" s="222" t="s">
        <v>400</v>
      </c>
      <c r="H142" s="223">
        <v>1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44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</v>
      </c>
      <c r="T142" s="230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401</v>
      </c>
      <c r="AT142" s="231" t="s">
        <v>127</v>
      </c>
      <c r="AU142" s="231" t="s">
        <v>87</v>
      </c>
      <c r="AY142" s="17" t="s">
        <v>125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87</v>
      </c>
      <c r="BK142" s="232">
        <f>ROUND(I142*H142,2)</f>
        <v>0</v>
      </c>
      <c r="BL142" s="17" t="s">
        <v>401</v>
      </c>
      <c r="BM142" s="231" t="s">
        <v>435</v>
      </c>
    </row>
    <row r="143" s="2" customFormat="1">
      <c r="A143" s="38"/>
      <c r="B143" s="39"/>
      <c r="C143" s="40"/>
      <c r="D143" s="233" t="s">
        <v>133</v>
      </c>
      <c r="E143" s="40"/>
      <c r="F143" s="234" t="s">
        <v>434</v>
      </c>
      <c r="G143" s="40"/>
      <c r="H143" s="40"/>
      <c r="I143" s="235"/>
      <c r="J143" s="40"/>
      <c r="K143" s="40"/>
      <c r="L143" s="44"/>
      <c r="M143" s="236"/>
      <c r="N143" s="237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133</v>
      </c>
      <c r="AU143" s="17" t="s">
        <v>87</v>
      </c>
    </row>
    <row r="144" s="2" customFormat="1" ht="24.15" customHeight="1">
      <c r="A144" s="38"/>
      <c r="B144" s="39"/>
      <c r="C144" s="219" t="s">
        <v>8</v>
      </c>
      <c r="D144" s="219" t="s">
        <v>127</v>
      </c>
      <c r="E144" s="220" t="s">
        <v>436</v>
      </c>
      <c r="F144" s="221" t="s">
        <v>437</v>
      </c>
      <c r="G144" s="222" t="s">
        <v>400</v>
      </c>
      <c r="H144" s="223">
        <v>1</v>
      </c>
      <c r="I144" s="224"/>
      <c r="J144" s="225">
        <f>ROUND(I144*H144,2)</f>
        <v>0</v>
      </c>
      <c r="K144" s="226"/>
      <c r="L144" s="44"/>
      <c r="M144" s="227" t="s">
        <v>1</v>
      </c>
      <c r="N144" s="228" t="s">
        <v>44</v>
      </c>
      <c r="O144" s="91"/>
      <c r="P144" s="229">
        <f>O144*H144</f>
        <v>0</v>
      </c>
      <c r="Q144" s="229">
        <v>0</v>
      </c>
      <c r="R144" s="229">
        <f>Q144*H144</f>
        <v>0</v>
      </c>
      <c r="S144" s="229">
        <v>0</v>
      </c>
      <c r="T144" s="230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1" t="s">
        <v>401</v>
      </c>
      <c r="AT144" s="231" t="s">
        <v>127</v>
      </c>
      <c r="AU144" s="231" t="s">
        <v>87</v>
      </c>
      <c r="AY144" s="17" t="s">
        <v>125</v>
      </c>
      <c r="BE144" s="232">
        <f>IF(N144="základní",J144,0)</f>
        <v>0</v>
      </c>
      <c r="BF144" s="232">
        <f>IF(N144="snížená",J144,0)</f>
        <v>0</v>
      </c>
      <c r="BG144" s="232">
        <f>IF(N144="zákl. přenesená",J144,0)</f>
        <v>0</v>
      </c>
      <c r="BH144" s="232">
        <f>IF(N144="sníž. přenesená",J144,0)</f>
        <v>0</v>
      </c>
      <c r="BI144" s="232">
        <f>IF(N144="nulová",J144,0)</f>
        <v>0</v>
      </c>
      <c r="BJ144" s="17" t="s">
        <v>87</v>
      </c>
      <c r="BK144" s="232">
        <f>ROUND(I144*H144,2)</f>
        <v>0</v>
      </c>
      <c r="BL144" s="17" t="s">
        <v>401</v>
      </c>
      <c r="BM144" s="231" t="s">
        <v>438</v>
      </c>
    </row>
    <row r="145" s="2" customFormat="1">
      <c r="A145" s="38"/>
      <c r="B145" s="39"/>
      <c r="C145" s="40"/>
      <c r="D145" s="233" t="s">
        <v>133</v>
      </c>
      <c r="E145" s="40"/>
      <c r="F145" s="234" t="s">
        <v>437</v>
      </c>
      <c r="G145" s="40"/>
      <c r="H145" s="40"/>
      <c r="I145" s="235"/>
      <c r="J145" s="40"/>
      <c r="K145" s="40"/>
      <c r="L145" s="44"/>
      <c r="M145" s="236"/>
      <c r="N145" s="237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133</v>
      </c>
      <c r="AU145" s="17" t="s">
        <v>87</v>
      </c>
    </row>
    <row r="146" s="2" customFormat="1" ht="16.5" customHeight="1">
      <c r="A146" s="38"/>
      <c r="B146" s="39"/>
      <c r="C146" s="219" t="s">
        <v>193</v>
      </c>
      <c r="D146" s="219" t="s">
        <v>127</v>
      </c>
      <c r="E146" s="220" t="s">
        <v>439</v>
      </c>
      <c r="F146" s="221" t="s">
        <v>440</v>
      </c>
      <c r="G146" s="222" t="s">
        <v>400</v>
      </c>
      <c r="H146" s="223">
        <v>1</v>
      </c>
      <c r="I146" s="224"/>
      <c r="J146" s="225">
        <f>ROUND(I146*H146,2)</f>
        <v>0</v>
      </c>
      <c r="K146" s="226"/>
      <c r="L146" s="44"/>
      <c r="M146" s="227" t="s">
        <v>1</v>
      </c>
      <c r="N146" s="228" t="s">
        <v>44</v>
      </c>
      <c r="O146" s="91"/>
      <c r="P146" s="229">
        <f>O146*H146</f>
        <v>0</v>
      </c>
      <c r="Q146" s="229">
        <v>0</v>
      </c>
      <c r="R146" s="229">
        <f>Q146*H146</f>
        <v>0</v>
      </c>
      <c r="S146" s="229">
        <v>0</v>
      </c>
      <c r="T146" s="230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1" t="s">
        <v>401</v>
      </c>
      <c r="AT146" s="231" t="s">
        <v>127</v>
      </c>
      <c r="AU146" s="231" t="s">
        <v>87</v>
      </c>
      <c r="AY146" s="17" t="s">
        <v>125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17" t="s">
        <v>87</v>
      </c>
      <c r="BK146" s="232">
        <f>ROUND(I146*H146,2)</f>
        <v>0</v>
      </c>
      <c r="BL146" s="17" t="s">
        <v>401</v>
      </c>
      <c r="BM146" s="231" t="s">
        <v>441</v>
      </c>
    </row>
    <row r="147" s="2" customFormat="1">
      <c r="A147" s="38"/>
      <c r="B147" s="39"/>
      <c r="C147" s="40"/>
      <c r="D147" s="233" t="s">
        <v>133</v>
      </c>
      <c r="E147" s="40"/>
      <c r="F147" s="234" t="s">
        <v>442</v>
      </c>
      <c r="G147" s="40"/>
      <c r="H147" s="40"/>
      <c r="I147" s="235"/>
      <c r="J147" s="40"/>
      <c r="K147" s="40"/>
      <c r="L147" s="44"/>
      <c r="M147" s="236"/>
      <c r="N147" s="237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133</v>
      </c>
      <c r="AU147" s="17" t="s">
        <v>87</v>
      </c>
    </row>
    <row r="148" s="2" customFormat="1" ht="16.5" customHeight="1">
      <c r="A148" s="38"/>
      <c r="B148" s="39"/>
      <c r="C148" s="219" t="s">
        <v>199</v>
      </c>
      <c r="D148" s="219" t="s">
        <v>127</v>
      </c>
      <c r="E148" s="220" t="s">
        <v>443</v>
      </c>
      <c r="F148" s="221" t="s">
        <v>444</v>
      </c>
      <c r="G148" s="222" t="s">
        <v>400</v>
      </c>
      <c r="H148" s="223">
        <v>1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44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401</v>
      </c>
      <c r="AT148" s="231" t="s">
        <v>127</v>
      </c>
      <c r="AU148" s="231" t="s">
        <v>87</v>
      </c>
      <c r="AY148" s="17" t="s">
        <v>125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87</v>
      </c>
      <c r="BK148" s="232">
        <f>ROUND(I148*H148,2)</f>
        <v>0</v>
      </c>
      <c r="BL148" s="17" t="s">
        <v>401</v>
      </c>
      <c r="BM148" s="231" t="s">
        <v>445</v>
      </c>
    </row>
    <row r="149" s="2" customFormat="1">
      <c r="A149" s="38"/>
      <c r="B149" s="39"/>
      <c r="C149" s="40"/>
      <c r="D149" s="233" t="s">
        <v>133</v>
      </c>
      <c r="E149" s="40"/>
      <c r="F149" s="234" t="s">
        <v>446</v>
      </c>
      <c r="G149" s="40"/>
      <c r="H149" s="40"/>
      <c r="I149" s="235"/>
      <c r="J149" s="40"/>
      <c r="K149" s="40"/>
      <c r="L149" s="44"/>
      <c r="M149" s="236"/>
      <c r="N149" s="237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133</v>
      </c>
      <c r="AU149" s="17" t="s">
        <v>87</v>
      </c>
    </row>
    <row r="150" s="2" customFormat="1" ht="16.5" customHeight="1">
      <c r="A150" s="38"/>
      <c r="B150" s="39"/>
      <c r="C150" s="219" t="s">
        <v>205</v>
      </c>
      <c r="D150" s="219" t="s">
        <v>127</v>
      </c>
      <c r="E150" s="220" t="s">
        <v>447</v>
      </c>
      <c r="F150" s="221" t="s">
        <v>448</v>
      </c>
      <c r="G150" s="222" t="s">
        <v>400</v>
      </c>
      <c r="H150" s="223">
        <v>1</v>
      </c>
      <c r="I150" s="224"/>
      <c r="J150" s="225">
        <f>ROUND(I150*H150,2)</f>
        <v>0</v>
      </c>
      <c r="K150" s="226"/>
      <c r="L150" s="44"/>
      <c r="M150" s="227" t="s">
        <v>1</v>
      </c>
      <c r="N150" s="228" t="s">
        <v>44</v>
      </c>
      <c r="O150" s="91"/>
      <c r="P150" s="229">
        <f>O150*H150</f>
        <v>0</v>
      </c>
      <c r="Q150" s="229">
        <v>0</v>
      </c>
      <c r="R150" s="229">
        <f>Q150*H150</f>
        <v>0</v>
      </c>
      <c r="S150" s="229">
        <v>0</v>
      </c>
      <c r="T150" s="230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1" t="s">
        <v>401</v>
      </c>
      <c r="AT150" s="231" t="s">
        <v>127</v>
      </c>
      <c r="AU150" s="231" t="s">
        <v>87</v>
      </c>
      <c r="AY150" s="17" t="s">
        <v>125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17" t="s">
        <v>87</v>
      </c>
      <c r="BK150" s="232">
        <f>ROUND(I150*H150,2)</f>
        <v>0</v>
      </c>
      <c r="BL150" s="17" t="s">
        <v>401</v>
      </c>
      <c r="BM150" s="231" t="s">
        <v>449</v>
      </c>
    </row>
    <row r="151" s="2" customFormat="1">
      <c r="A151" s="38"/>
      <c r="B151" s="39"/>
      <c r="C151" s="40"/>
      <c r="D151" s="233" t="s">
        <v>133</v>
      </c>
      <c r="E151" s="40"/>
      <c r="F151" s="234" t="s">
        <v>448</v>
      </c>
      <c r="G151" s="40"/>
      <c r="H151" s="40"/>
      <c r="I151" s="235"/>
      <c r="J151" s="40"/>
      <c r="K151" s="40"/>
      <c r="L151" s="44"/>
      <c r="M151" s="236"/>
      <c r="N151" s="237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133</v>
      </c>
      <c r="AU151" s="17" t="s">
        <v>87</v>
      </c>
    </row>
    <row r="152" s="2" customFormat="1">
      <c r="A152" s="38"/>
      <c r="B152" s="39"/>
      <c r="C152" s="40"/>
      <c r="D152" s="233" t="s">
        <v>135</v>
      </c>
      <c r="E152" s="40"/>
      <c r="F152" s="238" t="s">
        <v>450</v>
      </c>
      <c r="G152" s="40"/>
      <c r="H152" s="40"/>
      <c r="I152" s="235"/>
      <c r="J152" s="40"/>
      <c r="K152" s="40"/>
      <c r="L152" s="44"/>
      <c r="M152" s="236"/>
      <c r="N152" s="237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135</v>
      </c>
      <c r="AU152" s="17" t="s">
        <v>87</v>
      </c>
    </row>
    <row r="153" s="2" customFormat="1" ht="16.5" customHeight="1">
      <c r="A153" s="38"/>
      <c r="B153" s="39"/>
      <c r="C153" s="219" t="s">
        <v>210</v>
      </c>
      <c r="D153" s="219" t="s">
        <v>127</v>
      </c>
      <c r="E153" s="220" t="s">
        <v>451</v>
      </c>
      <c r="F153" s="221" t="s">
        <v>452</v>
      </c>
      <c r="G153" s="222" t="s">
        <v>400</v>
      </c>
      <c r="H153" s="223">
        <v>1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44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0</v>
      </c>
      <c r="T153" s="230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401</v>
      </c>
      <c r="AT153" s="231" t="s">
        <v>127</v>
      </c>
      <c r="AU153" s="231" t="s">
        <v>87</v>
      </c>
      <c r="AY153" s="17" t="s">
        <v>125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87</v>
      </c>
      <c r="BK153" s="232">
        <f>ROUND(I153*H153,2)</f>
        <v>0</v>
      </c>
      <c r="BL153" s="17" t="s">
        <v>401</v>
      </c>
      <c r="BM153" s="231" t="s">
        <v>453</v>
      </c>
    </row>
    <row r="154" s="2" customFormat="1">
      <c r="A154" s="38"/>
      <c r="B154" s="39"/>
      <c r="C154" s="40"/>
      <c r="D154" s="233" t="s">
        <v>133</v>
      </c>
      <c r="E154" s="40"/>
      <c r="F154" s="234" t="s">
        <v>452</v>
      </c>
      <c r="G154" s="40"/>
      <c r="H154" s="40"/>
      <c r="I154" s="235"/>
      <c r="J154" s="40"/>
      <c r="K154" s="40"/>
      <c r="L154" s="44"/>
      <c r="M154" s="236"/>
      <c r="N154" s="237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133</v>
      </c>
      <c r="AU154" s="17" t="s">
        <v>87</v>
      </c>
    </row>
    <row r="155" s="2" customFormat="1" ht="16.5" customHeight="1">
      <c r="A155" s="38"/>
      <c r="B155" s="39"/>
      <c r="C155" s="219" t="s">
        <v>221</v>
      </c>
      <c r="D155" s="219" t="s">
        <v>127</v>
      </c>
      <c r="E155" s="220" t="s">
        <v>454</v>
      </c>
      <c r="F155" s="221" t="s">
        <v>455</v>
      </c>
      <c r="G155" s="222" t="s">
        <v>400</v>
      </c>
      <c r="H155" s="223">
        <v>1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44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401</v>
      </c>
      <c r="AT155" s="231" t="s">
        <v>127</v>
      </c>
      <c r="AU155" s="231" t="s">
        <v>87</v>
      </c>
      <c r="AY155" s="17" t="s">
        <v>125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87</v>
      </c>
      <c r="BK155" s="232">
        <f>ROUND(I155*H155,2)</f>
        <v>0</v>
      </c>
      <c r="BL155" s="17" t="s">
        <v>401</v>
      </c>
      <c r="BM155" s="231" t="s">
        <v>456</v>
      </c>
    </row>
    <row r="156" s="2" customFormat="1">
      <c r="A156" s="38"/>
      <c r="B156" s="39"/>
      <c r="C156" s="40"/>
      <c r="D156" s="233" t="s">
        <v>133</v>
      </c>
      <c r="E156" s="40"/>
      <c r="F156" s="234" t="s">
        <v>455</v>
      </c>
      <c r="G156" s="40"/>
      <c r="H156" s="40"/>
      <c r="I156" s="235"/>
      <c r="J156" s="40"/>
      <c r="K156" s="40"/>
      <c r="L156" s="44"/>
      <c r="M156" s="236"/>
      <c r="N156" s="237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133</v>
      </c>
      <c r="AU156" s="17" t="s">
        <v>87</v>
      </c>
    </row>
    <row r="157" s="2" customFormat="1" ht="16.5" customHeight="1">
      <c r="A157" s="38"/>
      <c r="B157" s="39"/>
      <c r="C157" s="219" t="s">
        <v>226</v>
      </c>
      <c r="D157" s="219" t="s">
        <v>127</v>
      </c>
      <c r="E157" s="220" t="s">
        <v>457</v>
      </c>
      <c r="F157" s="221" t="s">
        <v>458</v>
      </c>
      <c r="G157" s="222" t="s">
        <v>400</v>
      </c>
      <c r="H157" s="223">
        <v>1</v>
      </c>
      <c r="I157" s="224"/>
      <c r="J157" s="225">
        <f>ROUND(I157*H157,2)</f>
        <v>0</v>
      </c>
      <c r="K157" s="226"/>
      <c r="L157" s="44"/>
      <c r="M157" s="227" t="s">
        <v>1</v>
      </c>
      <c r="N157" s="228" t="s">
        <v>44</v>
      </c>
      <c r="O157" s="91"/>
      <c r="P157" s="229">
        <f>O157*H157</f>
        <v>0</v>
      </c>
      <c r="Q157" s="229">
        <v>0</v>
      </c>
      <c r="R157" s="229">
        <f>Q157*H157</f>
        <v>0</v>
      </c>
      <c r="S157" s="229">
        <v>0</v>
      </c>
      <c r="T157" s="230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31" t="s">
        <v>401</v>
      </c>
      <c r="AT157" s="231" t="s">
        <v>127</v>
      </c>
      <c r="AU157" s="231" t="s">
        <v>87</v>
      </c>
      <c r="AY157" s="17" t="s">
        <v>125</v>
      </c>
      <c r="BE157" s="232">
        <f>IF(N157="základní",J157,0)</f>
        <v>0</v>
      </c>
      <c r="BF157" s="232">
        <f>IF(N157="snížená",J157,0)</f>
        <v>0</v>
      </c>
      <c r="BG157" s="232">
        <f>IF(N157="zákl. přenesená",J157,0)</f>
        <v>0</v>
      </c>
      <c r="BH157" s="232">
        <f>IF(N157="sníž. přenesená",J157,0)</f>
        <v>0</v>
      </c>
      <c r="BI157" s="232">
        <f>IF(N157="nulová",J157,0)</f>
        <v>0</v>
      </c>
      <c r="BJ157" s="17" t="s">
        <v>87</v>
      </c>
      <c r="BK157" s="232">
        <f>ROUND(I157*H157,2)</f>
        <v>0</v>
      </c>
      <c r="BL157" s="17" t="s">
        <v>401</v>
      </c>
      <c r="BM157" s="231" t="s">
        <v>459</v>
      </c>
    </row>
    <row r="158" s="2" customFormat="1">
      <c r="A158" s="38"/>
      <c r="B158" s="39"/>
      <c r="C158" s="40"/>
      <c r="D158" s="233" t="s">
        <v>133</v>
      </c>
      <c r="E158" s="40"/>
      <c r="F158" s="234" t="s">
        <v>458</v>
      </c>
      <c r="G158" s="40"/>
      <c r="H158" s="40"/>
      <c r="I158" s="235"/>
      <c r="J158" s="40"/>
      <c r="K158" s="40"/>
      <c r="L158" s="44"/>
      <c r="M158" s="236"/>
      <c r="N158" s="237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133</v>
      </c>
      <c r="AU158" s="17" t="s">
        <v>87</v>
      </c>
    </row>
    <row r="159" s="2" customFormat="1" ht="16.5" customHeight="1">
      <c r="A159" s="38"/>
      <c r="B159" s="39"/>
      <c r="C159" s="219" t="s">
        <v>233</v>
      </c>
      <c r="D159" s="219" t="s">
        <v>127</v>
      </c>
      <c r="E159" s="220" t="s">
        <v>460</v>
      </c>
      <c r="F159" s="221" t="s">
        <v>461</v>
      </c>
      <c r="G159" s="222" t="s">
        <v>400</v>
      </c>
      <c r="H159" s="223">
        <v>1</v>
      </c>
      <c r="I159" s="224"/>
      <c r="J159" s="225">
        <f>ROUND(I159*H159,2)</f>
        <v>0</v>
      </c>
      <c r="K159" s="226"/>
      <c r="L159" s="44"/>
      <c r="M159" s="227" t="s">
        <v>1</v>
      </c>
      <c r="N159" s="228" t="s">
        <v>44</v>
      </c>
      <c r="O159" s="91"/>
      <c r="P159" s="229">
        <f>O159*H159</f>
        <v>0</v>
      </c>
      <c r="Q159" s="229">
        <v>0</v>
      </c>
      <c r="R159" s="229">
        <f>Q159*H159</f>
        <v>0</v>
      </c>
      <c r="S159" s="229">
        <v>0</v>
      </c>
      <c r="T159" s="230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31" t="s">
        <v>401</v>
      </c>
      <c r="AT159" s="231" t="s">
        <v>127</v>
      </c>
      <c r="AU159" s="231" t="s">
        <v>87</v>
      </c>
      <c r="AY159" s="17" t="s">
        <v>125</v>
      </c>
      <c r="BE159" s="232">
        <f>IF(N159="základní",J159,0)</f>
        <v>0</v>
      </c>
      <c r="BF159" s="232">
        <f>IF(N159="snížená",J159,0)</f>
        <v>0</v>
      </c>
      <c r="BG159" s="232">
        <f>IF(N159="zákl. přenesená",J159,0)</f>
        <v>0</v>
      </c>
      <c r="BH159" s="232">
        <f>IF(N159="sníž. přenesená",J159,0)</f>
        <v>0</v>
      </c>
      <c r="BI159" s="232">
        <f>IF(N159="nulová",J159,0)</f>
        <v>0</v>
      </c>
      <c r="BJ159" s="17" t="s">
        <v>87</v>
      </c>
      <c r="BK159" s="232">
        <f>ROUND(I159*H159,2)</f>
        <v>0</v>
      </c>
      <c r="BL159" s="17" t="s">
        <v>401</v>
      </c>
      <c r="BM159" s="231" t="s">
        <v>462</v>
      </c>
    </row>
    <row r="160" s="2" customFormat="1">
      <c r="A160" s="38"/>
      <c r="B160" s="39"/>
      <c r="C160" s="40"/>
      <c r="D160" s="233" t="s">
        <v>133</v>
      </c>
      <c r="E160" s="40"/>
      <c r="F160" s="234" t="s">
        <v>461</v>
      </c>
      <c r="G160" s="40"/>
      <c r="H160" s="40"/>
      <c r="I160" s="235"/>
      <c r="J160" s="40"/>
      <c r="K160" s="40"/>
      <c r="L160" s="44"/>
      <c r="M160" s="285"/>
      <c r="N160" s="286"/>
      <c r="O160" s="287"/>
      <c r="P160" s="287"/>
      <c r="Q160" s="287"/>
      <c r="R160" s="287"/>
      <c r="S160" s="287"/>
      <c r="T160" s="288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133</v>
      </c>
      <c r="AU160" s="17" t="s">
        <v>87</v>
      </c>
    </row>
    <row r="161" s="2" customFormat="1" ht="6.96" customHeight="1">
      <c r="A161" s="38"/>
      <c r="B161" s="66"/>
      <c r="C161" s="67"/>
      <c r="D161" s="67"/>
      <c r="E161" s="67"/>
      <c r="F161" s="67"/>
      <c r="G161" s="67"/>
      <c r="H161" s="67"/>
      <c r="I161" s="67"/>
      <c r="J161" s="67"/>
      <c r="K161" s="67"/>
      <c r="L161" s="44"/>
      <c r="M161" s="38"/>
      <c r="O161" s="38"/>
      <c r="P161" s="38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</row>
  </sheetData>
  <sheetProtection sheet="1" autoFilter="0" formatColumns="0" formatRows="0" objects="1" scenarios="1" spinCount="100000" saltValue="/2ZxVFOyCuUTD7EG8uCbFt0fi6Wd3Eg/yn2PtF82JWRkr6gbcBC0StySHP9NyECmDza0lc+FWlH6kCO+/tKOlg==" hashValue="MpJqTvq6iV0GsLmu1Sg/UAf8JZXbjkz8qXPXS+iDecOjFXFxO9T65lfIIP4Jr6plK18JSC6pD4VZkJgRrSKCdw==" algorithmName="SHA-512" password="CC35"/>
  <autoFilter ref="C116:K160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2026-01-21T09:47:22Z</dcterms:created>
  <dcterms:modified xsi:type="dcterms:W3CDTF">2026-01-21T09:47:26Z</dcterms:modified>
</cp:coreProperties>
</file>